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200" windowHeight="12090" activeTab="3"/>
  </bookViews>
  <sheets>
    <sheet name="Sheet2" sheetId="3" r:id="rId1"/>
    <sheet name="Sheet1" sheetId="2" r:id="rId2"/>
    <sheet name="CO法" sheetId="4" r:id="rId3"/>
    <sheet name="PW変換" sheetId="5" r:id="rId4"/>
    <sheet name="ex3-3" sheetId="1" r:id="rId5"/>
  </sheets>
  <calcPr calcId="124519"/>
</workbook>
</file>

<file path=xl/calcChain.xml><?xml version="1.0" encoding="utf-8"?>
<calcChain xmlns="http://schemas.openxmlformats.org/spreadsheetml/2006/main">
  <c r="B20" i="4"/>
  <c r="H45" i="5"/>
  <c r="F45"/>
  <c r="G45" s="1"/>
  <c r="H44"/>
  <c r="G44"/>
  <c r="F44"/>
  <c r="H43"/>
  <c r="F43"/>
  <c r="G43" s="1"/>
  <c r="H42"/>
  <c r="F42"/>
  <c r="G42" s="1"/>
  <c r="H41"/>
  <c r="F41"/>
  <c r="G41" s="1"/>
  <c r="H40"/>
  <c r="G40"/>
  <c r="F40"/>
  <c r="H39"/>
  <c r="F39"/>
  <c r="G39" s="1"/>
  <c r="H38"/>
  <c r="F38"/>
  <c r="G38" s="1"/>
  <c r="H37"/>
  <c r="F37"/>
  <c r="G37" s="1"/>
  <c r="H36"/>
  <c r="G36"/>
  <c r="F36"/>
  <c r="H35"/>
  <c r="F35"/>
  <c r="G35" s="1"/>
  <c r="H34"/>
  <c r="G34"/>
  <c r="F34"/>
  <c r="H33"/>
  <c r="F33"/>
  <c r="G33" s="1"/>
  <c r="H32"/>
  <c r="F32"/>
  <c r="G32" s="1"/>
  <c r="H31"/>
  <c r="F31"/>
  <c r="G31" s="1"/>
  <c r="H30"/>
  <c r="G30"/>
  <c r="F30"/>
  <c r="H29"/>
  <c r="F29"/>
  <c r="G29" s="1"/>
  <c r="H28"/>
  <c r="F28"/>
  <c r="G28" s="1"/>
  <c r="H27"/>
  <c r="F27"/>
  <c r="G27" s="1"/>
  <c r="H26"/>
  <c r="H47" s="1"/>
  <c r="J2" i="1"/>
  <c r="L2"/>
  <c r="K2"/>
  <c r="K4"/>
  <c r="K5"/>
  <c r="K6"/>
  <c r="K7"/>
  <c r="K8"/>
  <c r="K9"/>
  <c r="K10"/>
  <c r="K11"/>
  <c r="K12"/>
  <c r="K13"/>
  <c r="K14"/>
  <c r="K15"/>
  <c r="K16"/>
  <c r="K17"/>
  <c r="K18"/>
  <c r="K19"/>
  <c r="K20"/>
  <c r="K21"/>
  <c r="K3"/>
  <c r="L4"/>
  <c r="L5"/>
  <c r="L6"/>
  <c r="L7"/>
  <c r="L8"/>
  <c r="L9"/>
  <c r="L10"/>
  <c r="L11"/>
  <c r="L12"/>
  <c r="L13"/>
  <c r="L14"/>
  <c r="L15"/>
  <c r="L16"/>
  <c r="L17"/>
  <c r="L18"/>
  <c r="L19"/>
  <c r="L20"/>
  <c r="L21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3"/>
  <c r="H43" i="4"/>
  <c r="F43"/>
  <c r="G43" s="1"/>
  <c r="H42"/>
  <c r="F42"/>
  <c r="G42" s="1"/>
  <c r="H41"/>
  <c r="G41"/>
  <c r="F41"/>
  <c r="H40"/>
  <c r="F40"/>
  <c r="G40" s="1"/>
  <c r="H39"/>
  <c r="F39"/>
  <c r="G39" s="1"/>
  <c r="H38"/>
  <c r="F38"/>
  <c r="G38" s="1"/>
  <c r="H37"/>
  <c r="F37"/>
  <c r="G37" s="1"/>
  <c r="H36"/>
  <c r="F36"/>
  <c r="G36" s="1"/>
  <c r="H35"/>
  <c r="F35"/>
  <c r="G35" s="1"/>
  <c r="H34"/>
  <c r="F34"/>
  <c r="G34" s="1"/>
  <c r="H33"/>
  <c r="G33"/>
  <c r="F33"/>
  <c r="H32"/>
  <c r="F32"/>
  <c r="G32" s="1"/>
  <c r="H31"/>
  <c r="F31"/>
  <c r="G31" s="1"/>
  <c r="H30"/>
  <c r="F30"/>
  <c r="G30" s="1"/>
  <c r="H29"/>
  <c r="F29"/>
  <c r="G29" s="1"/>
  <c r="H28"/>
  <c r="F28"/>
  <c r="G28" s="1"/>
  <c r="H27"/>
  <c r="F27"/>
  <c r="G27" s="1"/>
  <c r="H26"/>
  <c r="F26"/>
  <c r="G26" s="1"/>
  <c r="H25"/>
  <c r="H45" s="1"/>
  <c r="G4" i="1"/>
  <c r="G5"/>
  <c r="G6"/>
  <c r="G7"/>
  <c r="G8"/>
  <c r="G9"/>
  <c r="G10"/>
  <c r="G11"/>
  <c r="G12"/>
  <c r="G13"/>
  <c r="G14"/>
  <c r="G15"/>
  <c r="G16"/>
  <c r="G17"/>
  <c r="G18"/>
  <c r="G19"/>
  <c r="G20"/>
  <c r="G21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3"/>
  <c r="H26" i="2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25"/>
  <c r="H46" s="1"/>
  <c r="F27"/>
  <c r="G27" s="1"/>
  <c r="F28"/>
  <c r="G28" s="1"/>
  <c r="F29"/>
  <c r="G29" s="1"/>
  <c r="F30"/>
  <c r="G30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26"/>
  <c r="G26" s="1"/>
  <c r="G46" s="1"/>
  <c r="G47" i="5" l="1"/>
  <c r="H49" s="1"/>
  <c r="G45" i="4"/>
  <c r="H47" s="1"/>
  <c r="H48" i="2"/>
</calcChain>
</file>

<file path=xl/sharedStrings.xml><?xml version="1.0" encoding="utf-8"?>
<sst xmlns="http://schemas.openxmlformats.org/spreadsheetml/2006/main" count="150" uniqueCount="43">
  <si>
    <t>年</t>
    <rPh sb="0" eb="1">
      <t>ネン</t>
    </rPh>
    <phoneticPr fontId="18"/>
  </si>
  <si>
    <t>CE</t>
    <phoneticPr fontId="18"/>
  </si>
  <si>
    <t>YD</t>
    <phoneticPr fontId="18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</si>
  <si>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</si>
  <si>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</si>
  <si>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</si>
  <si>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</si>
  <si>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</si>
  <si>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</si>
  <si>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</si>
  <si>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</si>
  <si>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</si>
  <si>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</si>
  <si>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</si>
  <si>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</si>
  <si>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</si>
  <si>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</si>
  <si>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</si>
  <si>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</si>
  <si>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</si>
  <si>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</si>
  <si>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</si>
  <si>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</si>
  <si>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</si>
  <si>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</si>
  <si>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</si>
  <si>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</si>
  <si>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X 値 1</t>
  </si>
  <si>
    <t>残差出力</t>
  </si>
  <si>
    <t>観測値</t>
  </si>
  <si>
    <t>予測値: Y</t>
  </si>
  <si>
    <t>標準残差</t>
  </si>
  <si>
    <t>e(t-1)</t>
    <phoneticPr fontId="18"/>
  </si>
  <si>
    <t>e(t)-e(t-1)</t>
    <phoneticPr fontId="18"/>
  </si>
  <si>
    <t>(e(t)-e(t-1))^2</t>
    <phoneticPr fontId="18"/>
  </si>
  <si>
    <t>e(t)^2</t>
    <phoneticPr fontId="18"/>
  </si>
  <si>
    <t>DW</t>
    <phoneticPr fontId="18"/>
  </si>
  <si>
    <t>CO法</t>
    <rPh sb="2" eb="3">
      <t>ホウ</t>
    </rPh>
    <phoneticPr fontId="18"/>
  </si>
  <si>
    <t>Yt*</t>
    <phoneticPr fontId="18"/>
  </si>
  <si>
    <t>Xt*</t>
    <phoneticPr fontId="18"/>
  </si>
  <si>
    <t>PW変換</t>
    <rPh sb="2" eb="4">
      <t>ヘンカン</t>
    </rPh>
    <phoneticPr fontId="18"/>
  </si>
  <si>
    <t>Zt*</t>
    <phoneticPr fontId="18"/>
  </si>
  <si>
    <t>X 値 2</t>
  </si>
</sst>
</file>

<file path=xl/styles.xml><?xml version="1.0" encoding="utf-8"?>
<styleSheet xmlns="http://schemas.openxmlformats.org/spreadsheetml/2006/main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Sheet1!$E$26:$E$44</c:f>
              <c:numCache>
                <c:formatCode>General</c:formatCode>
                <c:ptCount val="19"/>
                <c:pt idx="0">
                  <c:v>547.46002829744248</c:v>
                </c:pt>
                <c:pt idx="1">
                  <c:v>-47.037977036816301</c:v>
                </c:pt>
                <c:pt idx="2">
                  <c:v>267.49145392829087</c:v>
                </c:pt>
                <c:pt idx="3">
                  <c:v>1048.2034763682168</c:v>
                </c:pt>
                <c:pt idx="4">
                  <c:v>4551.2796602068411</c:v>
                </c:pt>
                <c:pt idx="5">
                  <c:v>1065.8444773521333</c:v>
                </c:pt>
                <c:pt idx="6">
                  <c:v>-841.32611472616554</c:v>
                </c:pt>
                <c:pt idx="7">
                  <c:v>-4148.7189080666285</c:v>
                </c:pt>
                <c:pt idx="8">
                  <c:v>-9559.7002221167786</c:v>
                </c:pt>
                <c:pt idx="9">
                  <c:v>-7933.1190751093673</c:v>
                </c:pt>
                <c:pt idx="10">
                  <c:v>-6851.6424990337982</c:v>
                </c:pt>
                <c:pt idx="11">
                  <c:v>-4524.1799490101403</c:v>
                </c:pt>
                <c:pt idx="12">
                  <c:v>-2707.7518828092143</c:v>
                </c:pt>
                <c:pt idx="13">
                  <c:v>3293.6295213819249</c:v>
                </c:pt>
                <c:pt idx="14">
                  <c:v>2053.4825066255871</c:v>
                </c:pt>
                <c:pt idx="15">
                  <c:v>-1524.3491562178242</c:v>
                </c:pt>
                <c:pt idx="16">
                  <c:v>-926.26752258546185</c:v>
                </c:pt>
                <c:pt idx="17">
                  <c:v>2877.8694053872605</c:v>
                </c:pt>
                <c:pt idx="18">
                  <c:v>11918.263043837796</c:v>
                </c:pt>
              </c:numCache>
            </c:numRef>
          </c:xVal>
          <c:yVal>
            <c:numRef>
              <c:f>Sheet2!$C$25:$C$43</c:f>
              <c:numCache>
                <c:formatCode>General</c:formatCode>
                <c:ptCount val="19"/>
                <c:pt idx="0">
                  <c:v>-533.11190122813514</c:v>
                </c:pt>
                <c:pt idx="1">
                  <c:v>309.2551131956377</c:v>
                </c:pt>
                <c:pt idx="2">
                  <c:v>810.70555144588116</c:v>
                </c:pt>
                <c:pt idx="3">
                  <c:v>3620.6101121600186</c:v>
                </c:pt>
                <c:pt idx="4">
                  <c:v>-2975.105090068927</c:v>
                </c:pt>
                <c:pt idx="5">
                  <c:v>-1787.6585972918465</c:v>
                </c:pt>
                <c:pt idx="6">
                  <c:v>-3401.7297856253517</c:v>
                </c:pt>
                <c:pt idx="7">
                  <c:v>-5876.1727027066636</c:v>
                </c:pt>
                <c:pt idx="8">
                  <c:v>554.66224384438647</c:v>
                </c:pt>
                <c:pt idx="9">
                  <c:v>191.94446731976041</c:v>
                </c:pt>
                <c:pt idx="10">
                  <c:v>1559.195246469737</c:v>
                </c:pt>
                <c:pt idx="11">
                  <c:v>1309.136634882248</c:v>
                </c:pt>
                <c:pt idx="12">
                  <c:v>5697.7640981229597</c:v>
                </c:pt>
                <c:pt idx="13">
                  <c:v>-870.8358792651743</c:v>
                </c:pt>
                <c:pt idx="14">
                  <c:v>-3347.576878172019</c:v>
                </c:pt>
                <c:pt idx="15">
                  <c:v>427.15800238813017</c:v>
                </c:pt>
                <c:pt idx="16">
                  <c:v>3700.2755469904755</c:v>
                </c:pt>
                <c:pt idx="17">
                  <c:v>9363.086039341124</c:v>
                </c:pt>
                <c:pt idx="18">
                  <c:v>858.68870490156041</c:v>
                </c:pt>
              </c:numCache>
            </c:numRef>
          </c:yVal>
        </c:ser>
        <c:axId val="103033088"/>
        <c:axId val="103043840"/>
      </c:scatterChart>
      <c:valAx>
        <c:axId val="103033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3043840"/>
        <c:crosses val="autoZero"/>
        <c:crossBetween val="midCat"/>
      </c:valAx>
      <c:valAx>
        <c:axId val="10304384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103033088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Sheet1!$E$26:$E$44</c:f>
              <c:numCache>
                <c:formatCode>General</c:formatCode>
                <c:ptCount val="19"/>
                <c:pt idx="0">
                  <c:v>547.46002829744248</c:v>
                </c:pt>
                <c:pt idx="1">
                  <c:v>-47.037977036816301</c:v>
                </c:pt>
                <c:pt idx="2">
                  <c:v>267.49145392829087</c:v>
                </c:pt>
                <c:pt idx="3">
                  <c:v>1048.2034763682168</c:v>
                </c:pt>
                <c:pt idx="4">
                  <c:v>4551.2796602068411</c:v>
                </c:pt>
                <c:pt idx="5">
                  <c:v>1065.8444773521333</c:v>
                </c:pt>
                <c:pt idx="6">
                  <c:v>-841.32611472616554</c:v>
                </c:pt>
                <c:pt idx="7">
                  <c:v>-4148.7189080666285</c:v>
                </c:pt>
                <c:pt idx="8">
                  <c:v>-9559.7002221167786</c:v>
                </c:pt>
                <c:pt idx="9">
                  <c:v>-7933.1190751093673</c:v>
                </c:pt>
                <c:pt idx="10">
                  <c:v>-6851.6424990337982</c:v>
                </c:pt>
                <c:pt idx="11">
                  <c:v>-4524.1799490101403</c:v>
                </c:pt>
                <c:pt idx="12">
                  <c:v>-2707.7518828092143</c:v>
                </c:pt>
                <c:pt idx="13">
                  <c:v>3293.6295213819249</c:v>
                </c:pt>
                <c:pt idx="14">
                  <c:v>2053.4825066255871</c:v>
                </c:pt>
                <c:pt idx="15">
                  <c:v>-1524.3491562178242</c:v>
                </c:pt>
                <c:pt idx="16">
                  <c:v>-926.26752258546185</c:v>
                </c:pt>
                <c:pt idx="17">
                  <c:v>2877.8694053872605</c:v>
                </c:pt>
                <c:pt idx="18">
                  <c:v>11918.263043837796</c:v>
                </c:pt>
              </c:numCache>
            </c:numRef>
          </c:cat>
          <c:val>
            <c:numRef>
              <c:f>Sheet1!$C$26:$C$44</c:f>
              <c:numCache>
                <c:formatCode>General</c:formatCode>
                <c:ptCount val="19"/>
                <c:pt idx="0">
                  <c:v>-47.037977036816301</c:v>
                </c:pt>
                <c:pt idx="1">
                  <c:v>267.49145392829087</c:v>
                </c:pt>
                <c:pt idx="2">
                  <c:v>1048.2034763682168</c:v>
                </c:pt>
                <c:pt idx="3">
                  <c:v>4551.2796602068411</c:v>
                </c:pt>
                <c:pt idx="4">
                  <c:v>1065.8444773521333</c:v>
                </c:pt>
                <c:pt idx="5">
                  <c:v>-841.32611472616554</c:v>
                </c:pt>
                <c:pt idx="6">
                  <c:v>-4148.7189080666285</c:v>
                </c:pt>
                <c:pt idx="7">
                  <c:v>-9559.7002221167786</c:v>
                </c:pt>
                <c:pt idx="8">
                  <c:v>-7933.1190751093673</c:v>
                </c:pt>
                <c:pt idx="9">
                  <c:v>-6851.6424990337982</c:v>
                </c:pt>
                <c:pt idx="10">
                  <c:v>-4524.1799490101403</c:v>
                </c:pt>
                <c:pt idx="11">
                  <c:v>-2707.7518828092143</c:v>
                </c:pt>
                <c:pt idx="12">
                  <c:v>3293.6295213819249</c:v>
                </c:pt>
                <c:pt idx="13">
                  <c:v>2053.4825066255871</c:v>
                </c:pt>
                <c:pt idx="14">
                  <c:v>-1524.3491562178242</c:v>
                </c:pt>
                <c:pt idx="15">
                  <c:v>-926.26752258546185</c:v>
                </c:pt>
                <c:pt idx="16">
                  <c:v>2877.8694053872605</c:v>
                </c:pt>
                <c:pt idx="17">
                  <c:v>11918.263043837796</c:v>
                </c:pt>
                <c:pt idx="18">
                  <c:v>11440.569733328186</c:v>
                </c:pt>
              </c:numCache>
            </c:numRef>
          </c:val>
        </c:ser>
        <c:ser>
          <c:idx val="1"/>
          <c:order val="1"/>
          <c:tx>
            <c:v>予測値: Y</c:v>
          </c:tx>
          <c:cat>
            <c:numRef>
              <c:f>Sheet1!$E$26:$E$44</c:f>
              <c:numCache>
                <c:formatCode>General</c:formatCode>
                <c:ptCount val="19"/>
                <c:pt idx="0">
                  <c:v>547.46002829744248</c:v>
                </c:pt>
                <c:pt idx="1">
                  <c:v>-47.037977036816301</c:v>
                </c:pt>
                <c:pt idx="2">
                  <c:v>267.49145392829087</c:v>
                </c:pt>
                <c:pt idx="3">
                  <c:v>1048.2034763682168</c:v>
                </c:pt>
                <c:pt idx="4">
                  <c:v>4551.2796602068411</c:v>
                </c:pt>
                <c:pt idx="5">
                  <c:v>1065.8444773521333</c:v>
                </c:pt>
                <c:pt idx="6">
                  <c:v>-841.32611472616554</c:v>
                </c:pt>
                <c:pt idx="7">
                  <c:v>-4148.7189080666285</c:v>
                </c:pt>
                <c:pt idx="8">
                  <c:v>-9559.7002221167786</c:v>
                </c:pt>
                <c:pt idx="9">
                  <c:v>-7933.1190751093673</c:v>
                </c:pt>
                <c:pt idx="10">
                  <c:v>-6851.6424990337982</c:v>
                </c:pt>
                <c:pt idx="11">
                  <c:v>-4524.1799490101403</c:v>
                </c:pt>
                <c:pt idx="12">
                  <c:v>-2707.7518828092143</c:v>
                </c:pt>
                <c:pt idx="13">
                  <c:v>3293.6295213819249</c:v>
                </c:pt>
                <c:pt idx="14">
                  <c:v>2053.4825066255871</c:v>
                </c:pt>
                <c:pt idx="15">
                  <c:v>-1524.3491562178242</c:v>
                </c:pt>
                <c:pt idx="16">
                  <c:v>-926.26752258546185</c:v>
                </c:pt>
                <c:pt idx="17">
                  <c:v>2877.8694053872605</c:v>
                </c:pt>
                <c:pt idx="18">
                  <c:v>11918.263043837796</c:v>
                </c:pt>
              </c:numCache>
            </c:numRef>
          </c:cat>
          <c:val>
            <c:numRef>
              <c:f>Sheet2!$B$25:$B$43</c:f>
              <c:numCache>
                <c:formatCode>General</c:formatCode>
                <c:ptCount val="19"/>
                <c:pt idx="0">
                  <c:v>486.07392419131889</c:v>
                </c:pt>
                <c:pt idx="1">
                  <c:v>-41.763659267346839</c:v>
                </c:pt>
                <c:pt idx="2">
                  <c:v>237.49792492233561</c:v>
                </c:pt>
                <c:pt idx="3">
                  <c:v>930.66954804682268</c:v>
                </c:pt>
                <c:pt idx="4">
                  <c:v>4040.9495674210602</c:v>
                </c:pt>
                <c:pt idx="5">
                  <c:v>946.33248256568095</c:v>
                </c:pt>
                <c:pt idx="6">
                  <c:v>-746.98912244127666</c:v>
                </c:pt>
                <c:pt idx="7">
                  <c:v>-3683.527519410115</c:v>
                </c:pt>
                <c:pt idx="8">
                  <c:v>-8487.7813189537537</c:v>
                </c:pt>
                <c:pt idx="9">
                  <c:v>-7043.5869663535586</c:v>
                </c:pt>
                <c:pt idx="10">
                  <c:v>-6083.3751954798772</c:v>
                </c:pt>
                <c:pt idx="11">
                  <c:v>-4016.8885176914623</c:v>
                </c:pt>
                <c:pt idx="12">
                  <c:v>-2404.1345767410353</c:v>
                </c:pt>
                <c:pt idx="13">
                  <c:v>2924.3183858907614</c:v>
                </c:pt>
                <c:pt idx="14">
                  <c:v>1823.2277219541947</c:v>
                </c:pt>
                <c:pt idx="15">
                  <c:v>-1353.425524973592</c:v>
                </c:pt>
                <c:pt idx="16">
                  <c:v>-822.40614160321491</c:v>
                </c:pt>
                <c:pt idx="17">
                  <c:v>2555.1770044966734</c:v>
                </c:pt>
                <c:pt idx="18">
                  <c:v>10581.881028426626</c:v>
                </c:pt>
              </c:numCache>
            </c:numRef>
          </c:val>
        </c:ser>
        <c:axId val="103060608"/>
        <c:axId val="103062528"/>
      </c:barChart>
      <c:catAx>
        <c:axId val="10306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3062528"/>
        <c:crosses val="autoZero"/>
        <c:auto val="1"/>
        <c:lblAlgn val="ctr"/>
        <c:lblOffset val="100"/>
      </c:catAx>
      <c:valAx>
        <c:axId val="103062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103060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'ex3-3'!$A$2:$A$21</c:f>
              <c:numCache>
                <c:formatCode>General</c:formatCode>
                <c:ptCount val="20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</c:numCache>
            </c:numRef>
          </c:xVal>
          <c:yVal>
            <c:numRef>
              <c:f>Sheet1!$C$25:$C$44</c:f>
              <c:numCache>
                <c:formatCode>General</c:formatCode>
                <c:ptCount val="20"/>
                <c:pt idx="0">
                  <c:v>547.46002829744248</c:v>
                </c:pt>
                <c:pt idx="1">
                  <c:v>-47.037977036816301</c:v>
                </c:pt>
                <c:pt idx="2">
                  <c:v>267.49145392829087</c:v>
                </c:pt>
                <c:pt idx="3">
                  <c:v>1048.2034763682168</c:v>
                </c:pt>
                <c:pt idx="4">
                  <c:v>4551.2796602068411</c:v>
                </c:pt>
                <c:pt idx="5">
                  <c:v>1065.8444773521333</c:v>
                </c:pt>
                <c:pt idx="6">
                  <c:v>-841.32611472616554</c:v>
                </c:pt>
                <c:pt idx="7">
                  <c:v>-4148.7189080666285</c:v>
                </c:pt>
                <c:pt idx="8">
                  <c:v>-9559.7002221167786</c:v>
                </c:pt>
                <c:pt idx="9">
                  <c:v>-7933.1190751093673</c:v>
                </c:pt>
                <c:pt idx="10">
                  <c:v>-6851.6424990337982</c:v>
                </c:pt>
                <c:pt idx="11">
                  <c:v>-4524.1799490101403</c:v>
                </c:pt>
                <c:pt idx="12">
                  <c:v>-2707.7518828092143</c:v>
                </c:pt>
                <c:pt idx="13">
                  <c:v>3293.6295213819249</c:v>
                </c:pt>
                <c:pt idx="14">
                  <c:v>2053.4825066255871</c:v>
                </c:pt>
                <c:pt idx="15">
                  <c:v>-1524.3491562178242</c:v>
                </c:pt>
                <c:pt idx="16">
                  <c:v>-926.26752258546185</c:v>
                </c:pt>
                <c:pt idx="17">
                  <c:v>2877.8694053872605</c:v>
                </c:pt>
                <c:pt idx="18">
                  <c:v>11918.263043837796</c:v>
                </c:pt>
                <c:pt idx="19">
                  <c:v>11440.569733328186</c:v>
                </c:pt>
              </c:numCache>
            </c:numRef>
          </c:yVal>
        </c:ser>
        <c:axId val="103128448"/>
        <c:axId val="104465920"/>
      </c:scatterChart>
      <c:valAx>
        <c:axId val="10312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4465920"/>
        <c:crosses val="autoZero"/>
        <c:crossBetween val="midCat"/>
      </c:valAx>
      <c:valAx>
        <c:axId val="1044659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103128448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'ex3-3'!$C$2:$C$21</c:f>
              <c:numCache>
                <c:formatCode>General</c:formatCode>
                <c:ptCount val="20"/>
                <c:pt idx="0">
                  <c:v>219047</c:v>
                </c:pt>
                <c:pt idx="1">
                  <c:v>223793.4</c:v>
                </c:pt>
                <c:pt idx="2">
                  <c:v>230667.3</c:v>
                </c:pt>
                <c:pt idx="3">
                  <c:v>236083.4</c:v>
                </c:pt>
                <c:pt idx="4">
                  <c:v>240775.4</c:v>
                </c:pt>
                <c:pt idx="5">
                  <c:v>253954.6</c:v>
                </c:pt>
                <c:pt idx="6">
                  <c:v>265997.59999999998</c:v>
                </c:pt>
                <c:pt idx="7">
                  <c:v>279366.09999999998</c:v>
                </c:pt>
                <c:pt idx="8">
                  <c:v>291102.90000000002</c:v>
                </c:pt>
                <c:pt idx="9">
                  <c:v>295572.90000000002</c:v>
                </c:pt>
                <c:pt idx="10">
                  <c:v>297769.09999999998</c:v>
                </c:pt>
                <c:pt idx="11">
                  <c:v>302224.7</c:v>
                </c:pt>
                <c:pt idx="12">
                  <c:v>304958.7</c:v>
                </c:pt>
                <c:pt idx="13">
                  <c:v>305548.7</c:v>
                </c:pt>
                <c:pt idx="14">
                  <c:v>309193</c:v>
                </c:pt>
                <c:pt idx="15">
                  <c:v>311727.5</c:v>
                </c:pt>
                <c:pt idx="16">
                  <c:v>311189</c:v>
                </c:pt>
                <c:pt idx="17">
                  <c:v>310564.8</c:v>
                </c:pt>
                <c:pt idx="18">
                  <c:v>306376.40000000002</c:v>
                </c:pt>
                <c:pt idx="19">
                  <c:v>309039</c:v>
                </c:pt>
              </c:numCache>
            </c:numRef>
          </c:cat>
          <c:val>
            <c:numRef>
              <c:f>'ex3-3'!$B$2:$B$21</c:f>
              <c:numCache>
                <c:formatCode>General</c:formatCode>
                <c:ptCount val="20"/>
                <c:pt idx="0">
                  <c:v>185234</c:v>
                </c:pt>
                <c:pt idx="1">
                  <c:v>189610.5</c:v>
                </c:pt>
                <c:pt idx="2">
                  <c:v>197124.2</c:v>
                </c:pt>
                <c:pt idx="3">
                  <c:v>203577.3</c:v>
                </c:pt>
                <c:pt idx="4">
                  <c:v>211994.4</c:v>
                </c:pt>
                <c:pt idx="5">
                  <c:v>222311.8</c:v>
                </c:pt>
                <c:pt idx="6">
                  <c:v>233017.5</c:v>
                </c:pt>
                <c:pt idx="7">
                  <c:v>243711.2</c:v>
                </c:pt>
                <c:pt idx="8">
                  <c:v>250592.4</c:v>
                </c:pt>
                <c:pt idx="9">
                  <c:v>256900.5</c:v>
                </c:pt>
                <c:pt idx="10">
                  <c:v>260282.1</c:v>
                </c:pt>
                <c:pt idx="11">
                  <c:v>267276</c:v>
                </c:pt>
                <c:pt idx="12">
                  <c:v>271955.8</c:v>
                </c:pt>
                <c:pt idx="13">
                  <c:v>278575.09999999998</c:v>
                </c:pt>
                <c:pt idx="14">
                  <c:v>281151.7</c:v>
                </c:pt>
                <c:pt idx="15">
                  <c:v>280228.3</c:v>
                </c:pt>
                <c:pt idx="16">
                  <c:v>280262.40000000002</c:v>
                </c:pt>
                <c:pt idx="17">
                  <c:v>283412.8</c:v>
                </c:pt>
                <c:pt idx="18">
                  <c:v>288066.59999999998</c:v>
                </c:pt>
                <c:pt idx="19">
                  <c:v>290377.5</c:v>
                </c:pt>
              </c:numCache>
            </c:numRef>
          </c:val>
        </c:ser>
        <c:ser>
          <c:idx val="1"/>
          <c:order val="1"/>
          <c:tx>
            <c:v>予測値: Y</c:v>
          </c:tx>
          <c:cat>
            <c:numRef>
              <c:f>'ex3-3'!$C$2:$C$21</c:f>
              <c:numCache>
                <c:formatCode>General</c:formatCode>
                <c:ptCount val="20"/>
                <c:pt idx="0">
                  <c:v>219047</c:v>
                </c:pt>
                <c:pt idx="1">
                  <c:v>223793.4</c:v>
                </c:pt>
                <c:pt idx="2">
                  <c:v>230667.3</c:v>
                </c:pt>
                <c:pt idx="3">
                  <c:v>236083.4</c:v>
                </c:pt>
                <c:pt idx="4">
                  <c:v>240775.4</c:v>
                </c:pt>
                <c:pt idx="5">
                  <c:v>253954.6</c:v>
                </c:pt>
                <c:pt idx="6">
                  <c:v>265997.59999999998</c:v>
                </c:pt>
                <c:pt idx="7">
                  <c:v>279366.09999999998</c:v>
                </c:pt>
                <c:pt idx="8">
                  <c:v>291102.90000000002</c:v>
                </c:pt>
                <c:pt idx="9">
                  <c:v>295572.90000000002</c:v>
                </c:pt>
                <c:pt idx="10">
                  <c:v>297769.09999999998</c:v>
                </c:pt>
                <c:pt idx="11">
                  <c:v>302224.7</c:v>
                </c:pt>
                <c:pt idx="12">
                  <c:v>304958.7</c:v>
                </c:pt>
                <c:pt idx="13">
                  <c:v>305548.7</c:v>
                </c:pt>
                <c:pt idx="14">
                  <c:v>309193</c:v>
                </c:pt>
                <c:pt idx="15">
                  <c:v>311727.5</c:v>
                </c:pt>
                <c:pt idx="16">
                  <c:v>311189</c:v>
                </c:pt>
                <c:pt idx="17">
                  <c:v>310564.8</c:v>
                </c:pt>
                <c:pt idx="18">
                  <c:v>306376.40000000002</c:v>
                </c:pt>
                <c:pt idx="19">
                  <c:v>309039</c:v>
                </c:pt>
              </c:numCache>
            </c:numRef>
          </c:cat>
          <c:val>
            <c:numRef>
              <c:f>Sheet1!$B$25:$B$44</c:f>
              <c:numCache>
                <c:formatCode>General</c:formatCode>
                <c:ptCount val="20"/>
                <c:pt idx="0">
                  <c:v>184686.53997170256</c:v>
                </c:pt>
                <c:pt idx="1">
                  <c:v>189657.53797703682</c:v>
                </c:pt>
                <c:pt idx="2">
                  <c:v>196856.70854607172</c:v>
                </c:pt>
                <c:pt idx="3">
                  <c:v>202529.09652363177</c:v>
                </c:pt>
                <c:pt idx="4">
                  <c:v>207443.12033979315</c:v>
                </c:pt>
                <c:pt idx="5">
                  <c:v>221245.95552264786</c:v>
                </c:pt>
                <c:pt idx="6">
                  <c:v>233858.82611472617</c:v>
                </c:pt>
                <c:pt idx="7">
                  <c:v>247859.91890806664</c:v>
                </c:pt>
                <c:pt idx="8">
                  <c:v>260152.10022211677</c:v>
                </c:pt>
                <c:pt idx="9">
                  <c:v>264833.61907510937</c:v>
                </c:pt>
                <c:pt idx="10">
                  <c:v>267133.7424990338</c:v>
                </c:pt>
                <c:pt idx="11">
                  <c:v>271800.17994901014</c:v>
                </c:pt>
                <c:pt idx="12">
                  <c:v>274663.5518828092</c:v>
                </c:pt>
                <c:pt idx="13">
                  <c:v>275281.47047861805</c:v>
                </c:pt>
                <c:pt idx="14">
                  <c:v>279098.21749337442</c:v>
                </c:pt>
                <c:pt idx="15">
                  <c:v>281752.64915621781</c:v>
                </c:pt>
                <c:pt idx="16">
                  <c:v>281188.66752258549</c:v>
                </c:pt>
                <c:pt idx="17">
                  <c:v>280534.93059461273</c:v>
                </c:pt>
                <c:pt idx="18">
                  <c:v>276148.33695616218</c:v>
                </c:pt>
                <c:pt idx="19">
                  <c:v>278936.93026667181</c:v>
                </c:pt>
              </c:numCache>
            </c:numRef>
          </c:val>
        </c:ser>
        <c:axId val="104515456"/>
        <c:axId val="104525824"/>
      </c:barChart>
      <c:catAx>
        <c:axId val="104515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4525824"/>
        <c:crosses val="autoZero"/>
        <c:auto val="1"/>
        <c:lblAlgn val="ctr"/>
        <c:lblOffset val="100"/>
      </c:catAx>
      <c:valAx>
        <c:axId val="104525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1045154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'ex3-3'!$G$3:$G$21</c:f>
              <c:numCache>
                <c:formatCode>General</c:formatCode>
                <c:ptCount val="19"/>
                <c:pt idx="0">
                  <c:v>29307.904495499737</c:v>
                </c:pt>
                <c:pt idx="1">
                  <c:v>31967.613222108368</c:v>
                </c:pt>
                <c:pt idx="2">
                  <c:v>31280.576235304703</c:v>
                </c:pt>
                <c:pt idx="3">
                  <c:v>31163.777702560939</c:v>
                </c:pt>
                <c:pt idx="4">
                  <c:v>40177.086615684093</c:v>
                </c:pt>
                <c:pt idx="5">
                  <c:v>40518.656135682453</c:v>
                </c:pt>
                <c:pt idx="6">
                  <c:v>43194.524771816767</c:v>
                </c:pt>
                <c:pt idx="7">
                  <c:v>43061.820297197613</c:v>
                </c:pt>
                <c:pt idx="8">
                  <c:v>37111.055056691112</c:v>
                </c:pt>
                <c:pt idx="9">
                  <c:v>35338.47134860506</c:v>
                </c:pt>
                <c:pt idx="10">
                  <c:v>37844.128892296751</c:v>
                </c:pt>
                <c:pt idx="11">
                  <c:v>36622.130527699832</c:v>
                </c:pt>
                <c:pt idx="12">
                  <c:v>34784.691006915236</c:v>
                </c:pt>
                <c:pt idx="13">
                  <c:v>37905.147072290885</c:v>
                </c:pt>
                <c:pt idx="14">
                  <c:v>37203.978511356283</c:v>
                </c:pt>
                <c:pt idx="15">
                  <c:v>34415.169270160724</c:v>
                </c:pt>
                <c:pt idx="16">
                  <c:v>34269.087844389898</c:v>
                </c:pt>
                <c:pt idx="17">
                  <c:v>30634.896969800931</c:v>
                </c:pt>
                <c:pt idx="18">
                  <c:v>37016.256182988232</c:v>
                </c:pt>
              </c:numCache>
            </c:numRef>
          </c:xVal>
          <c:yVal>
            <c:numRef>
              <c:f>CO法!$C$25:$C$43</c:f>
              <c:numCache>
                <c:formatCode>General</c:formatCode>
                <c:ptCount val="19"/>
                <c:pt idx="0">
                  <c:v>-4915.2432651049858</c:v>
                </c:pt>
                <c:pt idx="1">
                  <c:v>-2530.0468388096415</c:v>
                </c:pt>
                <c:pt idx="2">
                  <c:v>-2427.129089375987</c:v>
                </c:pt>
                <c:pt idx="3">
                  <c:v>315.02361197932987</c:v>
                </c:pt>
                <c:pt idx="4">
                  <c:v>-1052.3002441107892</c:v>
                </c:pt>
                <c:pt idx="5">
                  <c:v>333.28204315391486</c:v>
                </c:pt>
                <c:pt idx="6">
                  <c:v>271.41421935825929</c:v>
                </c:pt>
                <c:pt idx="7">
                  <c:v>-2280.0071895710644</c:v>
                </c:pt>
                <c:pt idx="8">
                  <c:v>698.94013321636885</c:v>
                </c:pt>
                <c:pt idx="9">
                  <c:v>-692.00838620112336</c:v>
                </c:pt>
                <c:pt idx="10">
                  <c:v>2128.7106302075408</c:v>
                </c:pt>
                <c:pt idx="11">
                  <c:v>1169.8018354035521</c:v>
                </c:pt>
                <c:pt idx="12">
                  <c:v>4492.5773476990762</c:v>
                </c:pt>
                <c:pt idx="13">
                  <c:v>-265.92540063894558</c:v>
                </c:pt>
                <c:pt idx="14">
                  <c:v>-3149.3964552346224</c:v>
                </c:pt>
                <c:pt idx="15">
                  <c:v>-992.3789128064127</c:v>
                </c:pt>
                <c:pt idx="16">
                  <c:v>2196.000510680311</c:v>
                </c:pt>
                <c:pt idx="17">
                  <c:v>5750.7092723500682</c:v>
                </c:pt>
                <c:pt idx="18">
                  <c:v>947.97617780509609</c:v>
                </c:pt>
              </c:numCache>
            </c:numRef>
          </c:yVal>
        </c:ser>
        <c:axId val="104554880"/>
        <c:axId val="104556800"/>
      </c:scatterChart>
      <c:valAx>
        <c:axId val="104554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4556800"/>
        <c:crosses val="autoZero"/>
        <c:crossBetween val="midCat"/>
      </c:valAx>
      <c:valAx>
        <c:axId val="1045568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104554880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'ex3-3'!$G$3:$G$21</c:f>
              <c:numCache>
                <c:formatCode>General</c:formatCode>
                <c:ptCount val="19"/>
                <c:pt idx="0">
                  <c:v>29307.904495499737</c:v>
                </c:pt>
                <c:pt idx="1">
                  <c:v>31967.613222108368</c:v>
                </c:pt>
                <c:pt idx="2">
                  <c:v>31280.576235304703</c:v>
                </c:pt>
                <c:pt idx="3">
                  <c:v>31163.777702560939</c:v>
                </c:pt>
                <c:pt idx="4">
                  <c:v>40177.086615684093</c:v>
                </c:pt>
                <c:pt idx="5">
                  <c:v>40518.656135682453</c:v>
                </c:pt>
                <c:pt idx="6">
                  <c:v>43194.524771816767</c:v>
                </c:pt>
                <c:pt idx="7">
                  <c:v>43061.820297197613</c:v>
                </c:pt>
                <c:pt idx="8">
                  <c:v>37111.055056691112</c:v>
                </c:pt>
                <c:pt idx="9">
                  <c:v>35338.47134860506</c:v>
                </c:pt>
                <c:pt idx="10">
                  <c:v>37844.128892296751</c:v>
                </c:pt>
                <c:pt idx="11">
                  <c:v>36622.130527699832</c:v>
                </c:pt>
                <c:pt idx="12">
                  <c:v>34784.691006915236</c:v>
                </c:pt>
                <c:pt idx="13">
                  <c:v>37905.147072290885</c:v>
                </c:pt>
                <c:pt idx="14">
                  <c:v>37203.978511356283</c:v>
                </c:pt>
                <c:pt idx="15">
                  <c:v>34415.169270160724</c:v>
                </c:pt>
                <c:pt idx="16">
                  <c:v>34269.087844389898</c:v>
                </c:pt>
                <c:pt idx="17">
                  <c:v>30634.896969800931</c:v>
                </c:pt>
                <c:pt idx="18">
                  <c:v>37016.256182988232</c:v>
                </c:pt>
              </c:numCache>
            </c:numRef>
          </c:cat>
          <c:val>
            <c:numRef>
              <c:f>'ex3-3'!$F$3:$F$21</c:f>
              <c:numCache>
                <c:formatCode>General</c:formatCode>
                <c:ptCount val="19"/>
                <c:pt idx="0">
                  <c:v>25146.58917592754</c:v>
                </c:pt>
                <c:pt idx="1">
                  <c:v>28774.521413413371</c:v>
                </c:pt>
                <c:pt idx="2">
                  <c:v>28556.424512418744</c:v>
                </c:pt>
                <c:pt idx="3">
                  <c:v>31244.003674242063</c:v>
                </c:pt>
                <c:pt idx="4">
                  <c:v>34088.104043519299</c:v>
                </c:pt>
                <c:pt idx="5">
                  <c:v>35633.28300776839</c:v>
                </c:pt>
                <c:pt idx="6">
                  <c:v>36821.701633348624</c:v>
                </c:pt>
                <c:pt idx="7">
                  <c:v>34208.27471183645</c:v>
                </c:pt>
                <c:pt idx="8">
                  <c:v>34406.756266180659</c:v>
                </c:pt>
                <c:pt idx="9">
                  <c:v>32187.576733970956</c:v>
                </c:pt>
                <c:pt idx="10">
                  <c:v>36179.051904605469</c:v>
                </c:pt>
                <c:pt idx="11">
                  <c:v>34649.170388725674</c:v>
                </c:pt>
                <c:pt idx="12">
                  <c:v>37113.411328971531</c:v>
                </c:pt>
                <c:pt idx="13">
                  <c:v>33812.92631802446</c:v>
                </c:pt>
                <c:pt idx="14">
                  <c:v>30601.837704544654</c:v>
                </c:pt>
                <c:pt idx="15">
                  <c:v>31455.797855785582</c:v>
                </c:pt>
                <c:pt idx="16">
                  <c:v>34575.921452106355</c:v>
                </c:pt>
                <c:pt idx="17">
                  <c:v>36432.572415427596</c:v>
                </c:pt>
                <c:pt idx="18">
                  <c:v>34611.498003640008</c:v>
                </c:pt>
              </c:numCache>
            </c:numRef>
          </c:val>
        </c:ser>
        <c:ser>
          <c:idx val="1"/>
          <c:order val="1"/>
          <c:tx>
            <c:v>予測値: Y</c:v>
          </c:tx>
          <c:cat>
            <c:numRef>
              <c:f>'ex3-3'!$G$3:$G$21</c:f>
              <c:numCache>
                <c:formatCode>General</c:formatCode>
                <c:ptCount val="19"/>
                <c:pt idx="0">
                  <c:v>29307.904495499737</c:v>
                </c:pt>
                <c:pt idx="1">
                  <c:v>31967.613222108368</c:v>
                </c:pt>
                <c:pt idx="2">
                  <c:v>31280.576235304703</c:v>
                </c:pt>
                <c:pt idx="3">
                  <c:v>31163.777702560939</c:v>
                </c:pt>
                <c:pt idx="4">
                  <c:v>40177.086615684093</c:v>
                </c:pt>
                <c:pt idx="5">
                  <c:v>40518.656135682453</c:v>
                </c:pt>
                <c:pt idx="6">
                  <c:v>43194.524771816767</c:v>
                </c:pt>
                <c:pt idx="7">
                  <c:v>43061.820297197613</c:v>
                </c:pt>
                <c:pt idx="8">
                  <c:v>37111.055056691112</c:v>
                </c:pt>
                <c:pt idx="9">
                  <c:v>35338.47134860506</c:v>
                </c:pt>
                <c:pt idx="10">
                  <c:v>37844.128892296751</c:v>
                </c:pt>
                <c:pt idx="11">
                  <c:v>36622.130527699832</c:v>
                </c:pt>
                <c:pt idx="12">
                  <c:v>34784.691006915236</c:v>
                </c:pt>
                <c:pt idx="13">
                  <c:v>37905.147072290885</c:v>
                </c:pt>
                <c:pt idx="14">
                  <c:v>37203.978511356283</c:v>
                </c:pt>
                <c:pt idx="15">
                  <c:v>34415.169270160724</c:v>
                </c:pt>
                <c:pt idx="16">
                  <c:v>34269.087844389898</c:v>
                </c:pt>
                <c:pt idx="17">
                  <c:v>30634.896969800931</c:v>
                </c:pt>
                <c:pt idx="18">
                  <c:v>37016.256182988232</c:v>
                </c:pt>
              </c:numCache>
            </c:numRef>
          </c:cat>
          <c:val>
            <c:numRef>
              <c:f>CO法!$B$25:$B$43</c:f>
              <c:numCache>
                <c:formatCode>General</c:formatCode>
                <c:ptCount val="19"/>
                <c:pt idx="0">
                  <c:v>30061.832441032526</c:v>
                </c:pt>
                <c:pt idx="1">
                  <c:v>31304.568252223013</c:v>
                </c:pt>
                <c:pt idx="2">
                  <c:v>30983.553601794731</c:v>
                </c:pt>
                <c:pt idx="3">
                  <c:v>30928.980062262734</c:v>
                </c:pt>
                <c:pt idx="4">
                  <c:v>35140.404287630088</c:v>
                </c:pt>
                <c:pt idx="5">
                  <c:v>35300.000964614475</c:v>
                </c:pt>
                <c:pt idx="6">
                  <c:v>36550.287413990365</c:v>
                </c:pt>
                <c:pt idx="7">
                  <c:v>36488.281901407514</c:v>
                </c:pt>
                <c:pt idx="8">
                  <c:v>33707.81613296429</c:v>
                </c:pt>
                <c:pt idx="9">
                  <c:v>32879.58512017208</c:v>
                </c:pt>
                <c:pt idx="10">
                  <c:v>34050.341274397928</c:v>
                </c:pt>
                <c:pt idx="11">
                  <c:v>33479.368553322121</c:v>
                </c:pt>
                <c:pt idx="12">
                  <c:v>32620.833981272455</c:v>
                </c:pt>
                <c:pt idx="13">
                  <c:v>34078.851718663405</c:v>
                </c:pt>
                <c:pt idx="14">
                  <c:v>33751.234159779277</c:v>
                </c:pt>
                <c:pt idx="15">
                  <c:v>32448.176768591995</c:v>
                </c:pt>
                <c:pt idx="16">
                  <c:v>32379.920941426044</c:v>
                </c:pt>
                <c:pt idx="17">
                  <c:v>30681.863143077528</c:v>
                </c:pt>
                <c:pt idx="18">
                  <c:v>33663.521825834912</c:v>
                </c:pt>
              </c:numCache>
            </c:numRef>
          </c:val>
        </c:ser>
        <c:axId val="104663680"/>
        <c:axId val="104678144"/>
      </c:barChart>
      <c:catAx>
        <c:axId val="104663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104678144"/>
        <c:crosses val="autoZero"/>
        <c:auto val="1"/>
        <c:lblAlgn val="ctr"/>
        <c:lblOffset val="100"/>
      </c:catAx>
      <c:valAx>
        <c:axId val="104678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1046636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'ex3-3'!$K$2:$K$21</c:f>
              <c:numCache>
                <c:formatCode>General</c:formatCode>
                <c:ptCount val="20"/>
                <c:pt idx="0">
                  <c:v>0.46009233100728558</c:v>
                </c:pt>
                <c:pt idx="1">
                  <c:v>0.112128924365546</c:v>
                </c:pt>
                <c:pt idx="2">
                  <c:v>0.112128924365546</c:v>
                </c:pt>
                <c:pt idx="3">
                  <c:v>0.112128924365546</c:v>
                </c:pt>
                <c:pt idx="4">
                  <c:v>0.112128924365546</c:v>
                </c:pt>
                <c:pt idx="5">
                  <c:v>0.112128924365546</c:v>
                </c:pt>
                <c:pt idx="6">
                  <c:v>0.112128924365546</c:v>
                </c:pt>
                <c:pt idx="7">
                  <c:v>0.112128924365546</c:v>
                </c:pt>
                <c:pt idx="8">
                  <c:v>0.112128924365546</c:v>
                </c:pt>
                <c:pt idx="9">
                  <c:v>0.112128924365546</c:v>
                </c:pt>
                <c:pt idx="10">
                  <c:v>0.112128924365546</c:v>
                </c:pt>
                <c:pt idx="11">
                  <c:v>0.112128924365546</c:v>
                </c:pt>
                <c:pt idx="12">
                  <c:v>0.112128924365546</c:v>
                </c:pt>
                <c:pt idx="13">
                  <c:v>0.112128924365546</c:v>
                </c:pt>
                <c:pt idx="14">
                  <c:v>0.112128924365546</c:v>
                </c:pt>
                <c:pt idx="15">
                  <c:v>0.112128924365546</c:v>
                </c:pt>
                <c:pt idx="16">
                  <c:v>0.112128924365546</c:v>
                </c:pt>
                <c:pt idx="17">
                  <c:v>0.112128924365546</c:v>
                </c:pt>
                <c:pt idx="18">
                  <c:v>0.112128924365546</c:v>
                </c:pt>
                <c:pt idx="19">
                  <c:v>0.112128924365546</c:v>
                </c:pt>
              </c:numCache>
            </c:numRef>
          </c:xVal>
          <c:yVal>
            <c:numRef>
              <c:f>PW変換!$C$26:$C$45</c:f>
              <c:numCache>
                <c:formatCode>General</c:formatCode>
                <c:ptCount val="20"/>
                <c:pt idx="0">
                  <c:v>-3095.1565031026112</c:v>
                </c:pt>
                <c:pt idx="1">
                  <c:v>-942.51695224244031</c:v>
                </c:pt>
                <c:pt idx="2">
                  <c:v>127.52595365003435</c:v>
                </c:pt>
                <c:pt idx="3">
                  <c:v>570.1647796069592</c:v>
                </c:pt>
                <c:pt idx="4">
                  <c:v>3370.0711740562292</c:v>
                </c:pt>
                <c:pt idx="5">
                  <c:v>-2454.0884358824915</c:v>
                </c:pt>
                <c:pt idx="6">
                  <c:v>-1237.4029726173612</c:v>
                </c:pt>
                <c:pt idx="7">
                  <c:v>-2622.4149519141793</c:v>
                </c:pt>
                <c:pt idx="8">
                  <c:v>-5108.2176127367857</c:v>
                </c:pt>
                <c:pt idx="9">
                  <c:v>813.22103507713473</c:v>
                </c:pt>
                <c:pt idx="10">
                  <c:v>298.76687783390662</c:v>
                </c:pt>
                <c:pt idx="11">
                  <c:v>1880.5064877599798</c:v>
                </c:pt>
                <c:pt idx="12">
                  <c:v>1525.8425995685247</c:v>
                </c:pt>
                <c:pt idx="13">
                  <c:v>5757.1819068809964</c:v>
                </c:pt>
                <c:pt idx="14">
                  <c:v>-544.30137108595227</c:v>
                </c:pt>
                <c:pt idx="15">
                  <c:v>-3081.0636706651494</c:v>
                </c:pt>
                <c:pt idx="16">
                  <c:v>454.94408020105402</c:v>
                </c:pt>
                <c:pt idx="17">
                  <c:v>3715.5567897788242</c:v>
                </c:pt>
                <c:pt idx="18">
                  <c:v>9067.2739511713517</c:v>
                </c:pt>
                <c:pt idx="19">
                  <c:v>1109.1325405888128</c:v>
                </c:pt>
              </c:numCache>
            </c:numRef>
          </c:yVal>
        </c:ser>
        <c:axId val="49106944"/>
        <c:axId val="78496512"/>
      </c:scatterChart>
      <c:valAx>
        <c:axId val="49106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78496512"/>
        <c:crosses val="autoZero"/>
        <c:crossBetween val="midCat"/>
      </c:valAx>
      <c:valAx>
        <c:axId val="7849651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49106944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2 </a:t>
            </a:r>
            <a:r>
              <a:rPr lang="ja-JP" altLang="en-US"/>
              <a:t>残差グラフ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spPr>
            <a:ln w="28575">
              <a:noFill/>
            </a:ln>
          </c:spPr>
          <c:xVal>
            <c:numRef>
              <c:f>'ex3-3'!$L$2:$L$21</c:f>
              <c:numCache>
                <c:formatCode>General</c:formatCode>
                <c:ptCount val="20"/>
                <c:pt idx="0">
                  <c:v>100781.84483015288</c:v>
                </c:pt>
                <c:pt idx="1">
                  <c:v>29307.904495499737</c:v>
                </c:pt>
                <c:pt idx="2">
                  <c:v>31967.613222108368</c:v>
                </c:pt>
                <c:pt idx="3">
                  <c:v>31280.576235304703</c:v>
                </c:pt>
                <c:pt idx="4">
                  <c:v>31163.777702560939</c:v>
                </c:pt>
                <c:pt idx="5">
                  <c:v>40177.086615684093</c:v>
                </c:pt>
                <c:pt idx="6">
                  <c:v>40518.656135682453</c:v>
                </c:pt>
                <c:pt idx="7">
                  <c:v>43194.524771816767</c:v>
                </c:pt>
                <c:pt idx="8">
                  <c:v>43061.820297197613</c:v>
                </c:pt>
                <c:pt idx="9">
                  <c:v>37111.055056691112</c:v>
                </c:pt>
                <c:pt idx="10">
                  <c:v>35338.47134860506</c:v>
                </c:pt>
                <c:pt idx="11">
                  <c:v>37844.128892296751</c:v>
                </c:pt>
                <c:pt idx="12">
                  <c:v>36622.130527699832</c:v>
                </c:pt>
                <c:pt idx="13">
                  <c:v>34784.691006915236</c:v>
                </c:pt>
                <c:pt idx="14">
                  <c:v>37905.147072290885</c:v>
                </c:pt>
                <c:pt idx="15">
                  <c:v>37203.978511356283</c:v>
                </c:pt>
                <c:pt idx="16">
                  <c:v>34415.169270160724</c:v>
                </c:pt>
                <c:pt idx="17">
                  <c:v>34269.087844389898</c:v>
                </c:pt>
                <c:pt idx="18">
                  <c:v>30634.896969800931</c:v>
                </c:pt>
                <c:pt idx="19">
                  <c:v>37016.256182988232</c:v>
                </c:pt>
              </c:numCache>
            </c:numRef>
          </c:xVal>
          <c:yVal>
            <c:numRef>
              <c:f>PW変換!$C$26:$C$45</c:f>
              <c:numCache>
                <c:formatCode>General</c:formatCode>
                <c:ptCount val="20"/>
                <c:pt idx="0">
                  <c:v>-3095.1565031026112</c:v>
                </c:pt>
                <c:pt idx="1">
                  <c:v>-942.51695224244031</c:v>
                </c:pt>
                <c:pt idx="2">
                  <c:v>127.52595365003435</c:v>
                </c:pt>
                <c:pt idx="3">
                  <c:v>570.1647796069592</c:v>
                </c:pt>
                <c:pt idx="4">
                  <c:v>3370.0711740562292</c:v>
                </c:pt>
                <c:pt idx="5">
                  <c:v>-2454.0884358824915</c:v>
                </c:pt>
                <c:pt idx="6">
                  <c:v>-1237.4029726173612</c:v>
                </c:pt>
                <c:pt idx="7">
                  <c:v>-2622.4149519141793</c:v>
                </c:pt>
                <c:pt idx="8">
                  <c:v>-5108.2176127367857</c:v>
                </c:pt>
                <c:pt idx="9">
                  <c:v>813.22103507713473</c:v>
                </c:pt>
                <c:pt idx="10">
                  <c:v>298.76687783390662</c:v>
                </c:pt>
                <c:pt idx="11">
                  <c:v>1880.5064877599798</c:v>
                </c:pt>
                <c:pt idx="12">
                  <c:v>1525.8425995685247</c:v>
                </c:pt>
                <c:pt idx="13">
                  <c:v>5757.1819068809964</c:v>
                </c:pt>
                <c:pt idx="14">
                  <c:v>-544.30137108595227</c:v>
                </c:pt>
                <c:pt idx="15">
                  <c:v>-3081.0636706651494</c:v>
                </c:pt>
                <c:pt idx="16">
                  <c:v>454.94408020105402</c:v>
                </c:pt>
                <c:pt idx="17">
                  <c:v>3715.5567897788242</c:v>
                </c:pt>
                <c:pt idx="18">
                  <c:v>9067.2739511713517</c:v>
                </c:pt>
                <c:pt idx="19">
                  <c:v>1109.1325405888128</c:v>
                </c:pt>
              </c:numCache>
            </c:numRef>
          </c:yVal>
        </c:ser>
        <c:axId val="78267136"/>
        <c:axId val="78264960"/>
      </c:scatterChart>
      <c:valAx>
        <c:axId val="78267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2</a:t>
                </a:r>
              </a:p>
            </c:rich>
          </c:tx>
          <c:layout/>
        </c:title>
        <c:numFmt formatCode="General" sourceLinked="1"/>
        <c:tickLblPos val="nextTo"/>
        <c:crossAx val="78264960"/>
        <c:crosses val="autoZero"/>
        <c:crossBetween val="midCat"/>
      </c:valAx>
      <c:valAx>
        <c:axId val="7826496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残差</a:t>
                </a:r>
              </a:p>
            </c:rich>
          </c:tx>
          <c:layout/>
        </c:title>
        <c:numFmt formatCode="General" sourceLinked="1"/>
        <c:tickLblPos val="nextTo"/>
        <c:crossAx val="7826713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1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'ex3-3'!$K$2:$K$21</c:f>
              <c:numCache>
                <c:formatCode>General</c:formatCode>
                <c:ptCount val="20"/>
                <c:pt idx="0">
                  <c:v>0.46009233100728558</c:v>
                </c:pt>
                <c:pt idx="1">
                  <c:v>0.112128924365546</c:v>
                </c:pt>
                <c:pt idx="2">
                  <c:v>0.112128924365546</c:v>
                </c:pt>
                <c:pt idx="3">
                  <c:v>0.112128924365546</c:v>
                </c:pt>
                <c:pt idx="4">
                  <c:v>0.112128924365546</c:v>
                </c:pt>
                <c:pt idx="5">
                  <c:v>0.112128924365546</c:v>
                </c:pt>
                <c:pt idx="6">
                  <c:v>0.112128924365546</c:v>
                </c:pt>
                <c:pt idx="7">
                  <c:v>0.112128924365546</c:v>
                </c:pt>
                <c:pt idx="8">
                  <c:v>0.112128924365546</c:v>
                </c:pt>
                <c:pt idx="9">
                  <c:v>0.112128924365546</c:v>
                </c:pt>
                <c:pt idx="10">
                  <c:v>0.112128924365546</c:v>
                </c:pt>
                <c:pt idx="11">
                  <c:v>0.112128924365546</c:v>
                </c:pt>
                <c:pt idx="12">
                  <c:v>0.112128924365546</c:v>
                </c:pt>
                <c:pt idx="13">
                  <c:v>0.112128924365546</c:v>
                </c:pt>
                <c:pt idx="14">
                  <c:v>0.112128924365546</c:v>
                </c:pt>
                <c:pt idx="15">
                  <c:v>0.112128924365546</c:v>
                </c:pt>
                <c:pt idx="16">
                  <c:v>0.112128924365546</c:v>
                </c:pt>
                <c:pt idx="17">
                  <c:v>0.112128924365546</c:v>
                </c:pt>
                <c:pt idx="18">
                  <c:v>0.112128924365546</c:v>
                </c:pt>
                <c:pt idx="19">
                  <c:v>0.112128924365546</c:v>
                </c:pt>
              </c:numCache>
            </c:numRef>
          </c:cat>
          <c:val>
            <c:numRef>
              <c:f>'ex3-3'!$J$2:$J$21</c:f>
              <c:numCache>
                <c:formatCode>General</c:formatCode>
                <c:ptCount val="20"/>
                <c:pt idx="0">
                  <c:v>85224.742841803542</c:v>
                </c:pt>
                <c:pt idx="1">
                  <c:v>25146.58917592754</c:v>
                </c:pt>
                <c:pt idx="2">
                  <c:v>28774.521413413371</c:v>
                </c:pt>
                <c:pt idx="3">
                  <c:v>28556.424512418744</c:v>
                </c:pt>
                <c:pt idx="4">
                  <c:v>31244.003674242063</c:v>
                </c:pt>
                <c:pt idx="5">
                  <c:v>34088.104043519299</c:v>
                </c:pt>
                <c:pt idx="6">
                  <c:v>35633.28300776839</c:v>
                </c:pt>
                <c:pt idx="7">
                  <c:v>36821.701633348624</c:v>
                </c:pt>
                <c:pt idx="8">
                  <c:v>34208.27471183645</c:v>
                </c:pt>
                <c:pt idx="9">
                  <c:v>34406.756266180659</c:v>
                </c:pt>
                <c:pt idx="10">
                  <c:v>32187.576733970956</c:v>
                </c:pt>
                <c:pt idx="11">
                  <c:v>36179.051904605469</c:v>
                </c:pt>
                <c:pt idx="12">
                  <c:v>34649.170388725674</c:v>
                </c:pt>
                <c:pt idx="13">
                  <c:v>37113.411328971531</c:v>
                </c:pt>
                <c:pt idx="14">
                  <c:v>33812.92631802446</c:v>
                </c:pt>
                <c:pt idx="15">
                  <c:v>30601.837704544654</c:v>
                </c:pt>
                <c:pt idx="16">
                  <c:v>31455.797855785582</c:v>
                </c:pt>
                <c:pt idx="17">
                  <c:v>34575.921452106355</c:v>
                </c:pt>
                <c:pt idx="18">
                  <c:v>36432.572415427596</c:v>
                </c:pt>
                <c:pt idx="19">
                  <c:v>34611.498003640008</c:v>
                </c:pt>
              </c:numCache>
            </c:numRef>
          </c:val>
        </c:ser>
        <c:ser>
          <c:idx val="1"/>
          <c:order val="1"/>
          <c:tx>
            <c:v>予測値: Y</c:v>
          </c:tx>
          <c:cat>
            <c:numRef>
              <c:f>'ex3-3'!$K$2:$K$21</c:f>
              <c:numCache>
                <c:formatCode>General</c:formatCode>
                <c:ptCount val="20"/>
                <c:pt idx="0">
                  <c:v>0.46009233100728558</c:v>
                </c:pt>
                <c:pt idx="1">
                  <c:v>0.112128924365546</c:v>
                </c:pt>
                <c:pt idx="2">
                  <c:v>0.112128924365546</c:v>
                </c:pt>
                <c:pt idx="3">
                  <c:v>0.112128924365546</c:v>
                </c:pt>
                <c:pt idx="4">
                  <c:v>0.112128924365546</c:v>
                </c:pt>
                <c:pt idx="5">
                  <c:v>0.112128924365546</c:v>
                </c:pt>
                <c:pt idx="6">
                  <c:v>0.112128924365546</c:v>
                </c:pt>
                <c:pt idx="7">
                  <c:v>0.112128924365546</c:v>
                </c:pt>
                <c:pt idx="8">
                  <c:v>0.112128924365546</c:v>
                </c:pt>
                <c:pt idx="9">
                  <c:v>0.112128924365546</c:v>
                </c:pt>
                <c:pt idx="10">
                  <c:v>0.112128924365546</c:v>
                </c:pt>
                <c:pt idx="11">
                  <c:v>0.112128924365546</c:v>
                </c:pt>
                <c:pt idx="12">
                  <c:v>0.112128924365546</c:v>
                </c:pt>
                <c:pt idx="13">
                  <c:v>0.112128924365546</c:v>
                </c:pt>
                <c:pt idx="14">
                  <c:v>0.112128924365546</c:v>
                </c:pt>
                <c:pt idx="15">
                  <c:v>0.112128924365546</c:v>
                </c:pt>
                <c:pt idx="16">
                  <c:v>0.112128924365546</c:v>
                </c:pt>
                <c:pt idx="17">
                  <c:v>0.112128924365546</c:v>
                </c:pt>
                <c:pt idx="18">
                  <c:v>0.112128924365546</c:v>
                </c:pt>
                <c:pt idx="19">
                  <c:v>0.112128924365546</c:v>
                </c:pt>
              </c:numCache>
            </c:numRef>
          </c:cat>
          <c:val>
            <c:numRef>
              <c:f>PW変換!$B$26:$B$45</c:f>
              <c:numCache>
                <c:formatCode>General</c:formatCode>
                <c:ptCount val="20"/>
                <c:pt idx="0">
                  <c:v>88319.899344906153</c:v>
                </c:pt>
                <c:pt idx="1">
                  <c:v>26089.10612816998</c:v>
                </c:pt>
                <c:pt idx="2">
                  <c:v>28646.995459763337</c:v>
                </c:pt>
                <c:pt idx="3">
                  <c:v>27986.259732811784</c:v>
                </c:pt>
                <c:pt idx="4">
                  <c:v>27873.932500185834</c:v>
                </c:pt>
                <c:pt idx="5">
                  <c:v>36542.19247940179</c:v>
                </c:pt>
                <c:pt idx="6">
                  <c:v>36870.685980385751</c:v>
                </c:pt>
                <c:pt idx="7">
                  <c:v>39444.116585262804</c:v>
                </c:pt>
                <c:pt idx="8">
                  <c:v>39316.492324573235</c:v>
                </c:pt>
                <c:pt idx="9">
                  <c:v>33593.535231103524</c:v>
                </c:pt>
                <c:pt idx="10">
                  <c:v>31888.80985613705</c:v>
                </c:pt>
                <c:pt idx="11">
                  <c:v>34298.545416845489</c:v>
                </c:pt>
                <c:pt idx="12">
                  <c:v>33123.327789157149</c:v>
                </c:pt>
                <c:pt idx="13">
                  <c:v>31356.229422090535</c:v>
                </c:pt>
                <c:pt idx="14">
                  <c:v>34357.227689110412</c:v>
                </c:pt>
                <c:pt idx="15">
                  <c:v>33682.901375209804</c:v>
                </c:pt>
                <c:pt idx="16">
                  <c:v>31000.853775584528</c:v>
                </c:pt>
                <c:pt idx="17">
                  <c:v>30860.364662327531</c:v>
                </c:pt>
                <c:pt idx="18">
                  <c:v>27365.298464256244</c:v>
                </c:pt>
                <c:pt idx="19">
                  <c:v>33502.365463051196</c:v>
                </c:pt>
              </c:numCache>
            </c:numRef>
          </c:val>
        </c:ser>
        <c:axId val="78272768"/>
        <c:axId val="78819328"/>
      </c:barChart>
      <c:catAx>
        <c:axId val="782727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1</a:t>
                </a:r>
              </a:p>
            </c:rich>
          </c:tx>
          <c:layout/>
        </c:title>
        <c:numFmt formatCode="General" sourceLinked="1"/>
        <c:tickLblPos val="nextTo"/>
        <c:crossAx val="78819328"/>
        <c:crosses val="autoZero"/>
        <c:auto val="1"/>
        <c:lblAlgn val="ctr"/>
        <c:lblOffset val="100"/>
      </c:catAx>
      <c:valAx>
        <c:axId val="78819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782727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en-US"/>
              <a:t>X </a:t>
            </a:r>
            <a:r>
              <a:rPr lang="ja-JP" altLang="en-US"/>
              <a:t>値 </a:t>
            </a:r>
            <a:r>
              <a:rPr lang="en-US" altLang="ja-JP"/>
              <a:t>2 </a:t>
            </a:r>
            <a:r>
              <a:rPr lang="ja-JP" altLang="en-US"/>
              <a:t>観測値グラフ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Y</c:v>
          </c:tx>
          <c:cat>
            <c:numRef>
              <c:f>'ex3-3'!$L$2:$L$21</c:f>
              <c:numCache>
                <c:formatCode>General</c:formatCode>
                <c:ptCount val="20"/>
                <c:pt idx="0">
                  <c:v>100781.84483015288</c:v>
                </c:pt>
                <c:pt idx="1">
                  <c:v>29307.904495499737</c:v>
                </c:pt>
                <c:pt idx="2">
                  <c:v>31967.613222108368</c:v>
                </c:pt>
                <c:pt idx="3">
                  <c:v>31280.576235304703</c:v>
                </c:pt>
                <c:pt idx="4">
                  <c:v>31163.777702560939</c:v>
                </c:pt>
                <c:pt idx="5">
                  <c:v>40177.086615684093</c:v>
                </c:pt>
                <c:pt idx="6">
                  <c:v>40518.656135682453</c:v>
                </c:pt>
                <c:pt idx="7">
                  <c:v>43194.524771816767</c:v>
                </c:pt>
                <c:pt idx="8">
                  <c:v>43061.820297197613</c:v>
                </c:pt>
                <c:pt idx="9">
                  <c:v>37111.055056691112</c:v>
                </c:pt>
                <c:pt idx="10">
                  <c:v>35338.47134860506</c:v>
                </c:pt>
                <c:pt idx="11">
                  <c:v>37844.128892296751</c:v>
                </c:pt>
                <c:pt idx="12">
                  <c:v>36622.130527699832</c:v>
                </c:pt>
                <c:pt idx="13">
                  <c:v>34784.691006915236</c:v>
                </c:pt>
                <c:pt idx="14">
                  <c:v>37905.147072290885</c:v>
                </c:pt>
                <c:pt idx="15">
                  <c:v>37203.978511356283</c:v>
                </c:pt>
                <c:pt idx="16">
                  <c:v>34415.169270160724</c:v>
                </c:pt>
                <c:pt idx="17">
                  <c:v>34269.087844389898</c:v>
                </c:pt>
                <c:pt idx="18">
                  <c:v>30634.896969800931</c:v>
                </c:pt>
                <c:pt idx="19">
                  <c:v>37016.256182988232</c:v>
                </c:pt>
              </c:numCache>
            </c:numRef>
          </c:cat>
          <c:val>
            <c:numRef>
              <c:f>'ex3-3'!$J$2:$J$21</c:f>
              <c:numCache>
                <c:formatCode>General</c:formatCode>
                <c:ptCount val="20"/>
                <c:pt idx="0">
                  <c:v>85224.742841803542</c:v>
                </c:pt>
                <c:pt idx="1">
                  <c:v>25146.58917592754</c:v>
                </c:pt>
                <c:pt idx="2">
                  <c:v>28774.521413413371</c:v>
                </c:pt>
                <c:pt idx="3">
                  <c:v>28556.424512418744</c:v>
                </c:pt>
                <c:pt idx="4">
                  <c:v>31244.003674242063</c:v>
                </c:pt>
                <c:pt idx="5">
                  <c:v>34088.104043519299</c:v>
                </c:pt>
                <c:pt idx="6">
                  <c:v>35633.28300776839</c:v>
                </c:pt>
                <c:pt idx="7">
                  <c:v>36821.701633348624</c:v>
                </c:pt>
                <c:pt idx="8">
                  <c:v>34208.27471183645</c:v>
                </c:pt>
                <c:pt idx="9">
                  <c:v>34406.756266180659</c:v>
                </c:pt>
                <c:pt idx="10">
                  <c:v>32187.576733970956</c:v>
                </c:pt>
                <c:pt idx="11">
                  <c:v>36179.051904605469</c:v>
                </c:pt>
                <c:pt idx="12">
                  <c:v>34649.170388725674</c:v>
                </c:pt>
                <c:pt idx="13">
                  <c:v>37113.411328971531</c:v>
                </c:pt>
                <c:pt idx="14">
                  <c:v>33812.92631802446</c:v>
                </c:pt>
                <c:pt idx="15">
                  <c:v>30601.837704544654</c:v>
                </c:pt>
                <c:pt idx="16">
                  <c:v>31455.797855785582</c:v>
                </c:pt>
                <c:pt idx="17">
                  <c:v>34575.921452106355</c:v>
                </c:pt>
                <c:pt idx="18">
                  <c:v>36432.572415427596</c:v>
                </c:pt>
                <c:pt idx="19">
                  <c:v>34611.498003640008</c:v>
                </c:pt>
              </c:numCache>
            </c:numRef>
          </c:val>
        </c:ser>
        <c:ser>
          <c:idx val="1"/>
          <c:order val="1"/>
          <c:tx>
            <c:v>予測値: Y</c:v>
          </c:tx>
          <c:cat>
            <c:numRef>
              <c:f>'ex3-3'!$L$2:$L$21</c:f>
              <c:numCache>
                <c:formatCode>General</c:formatCode>
                <c:ptCount val="20"/>
                <c:pt idx="0">
                  <c:v>100781.84483015288</c:v>
                </c:pt>
                <c:pt idx="1">
                  <c:v>29307.904495499737</c:v>
                </c:pt>
                <c:pt idx="2">
                  <c:v>31967.613222108368</c:v>
                </c:pt>
                <c:pt idx="3">
                  <c:v>31280.576235304703</c:v>
                </c:pt>
                <c:pt idx="4">
                  <c:v>31163.777702560939</c:v>
                </c:pt>
                <c:pt idx="5">
                  <c:v>40177.086615684093</c:v>
                </c:pt>
                <c:pt idx="6">
                  <c:v>40518.656135682453</c:v>
                </c:pt>
                <c:pt idx="7">
                  <c:v>43194.524771816767</c:v>
                </c:pt>
                <c:pt idx="8">
                  <c:v>43061.820297197613</c:v>
                </c:pt>
                <c:pt idx="9">
                  <c:v>37111.055056691112</c:v>
                </c:pt>
                <c:pt idx="10">
                  <c:v>35338.47134860506</c:v>
                </c:pt>
                <c:pt idx="11">
                  <c:v>37844.128892296751</c:v>
                </c:pt>
                <c:pt idx="12">
                  <c:v>36622.130527699832</c:v>
                </c:pt>
                <c:pt idx="13">
                  <c:v>34784.691006915236</c:v>
                </c:pt>
                <c:pt idx="14">
                  <c:v>37905.147072290885</c:v>
                </c:pt>
                <c:pt idx="15">
                  <c:v>37203.978511356283</c:v>
                </c:pt>
                <c:pt idx="16">
                  <c:v>34415.169270160724</c:v>
                </c:pt>
                <c:pt idx="17">
                  <c:v>34269.087844389898</c:v>
                </c:pt>
                <c:pt idx="18">
                  <c:v>30634.896969800931</c:v>
                </c:pt>
                <c:pt idx="19">
                  <c:v>37016.256182988232</c:v>
                </c:pt>
              </c:numCache>
            </c:numRef>
          </c:cat>
          <c:val>
            <c:numRef>
              <c:f>PW変換!$B$26:$B$45</c:f>
              <c:numCache>
                <c:formatCode>General</c:formatCode>
                <c:ptCount val="20"/>
                <c:pt idx="0">
                  <c:v>88319.899344906153</c:v>
                </c:pt>
                <c:pt idx="1">
                  <c:v>26089.10612816998</c:v>
                </c:pt>
                <c:pt idx="2">
                  <c:v>28646.995459763337</c:v>
                </c:pt>
                <c:pt idx="3">
                  <c:v>27986.259732811784</c:v>
                </c:pt>
                <c:pt idx="4">
                  <c:v>27873.932500185834</c:v>
                </c:pt>
                <c:pt idx="5">
                  <c:v>36542.19247940179</c:v>
                </c:pt>
                <c:pt idx="6">
                  <c:v>36870.685980385751</c:v>
                </c:pt>
                <c:pt idx="7">
                  <c:v>39444.116585262804</c:v>
                </c:pt>
                <c:pt idx="8">
                  <c:v>39316.492324573235</c:v>
                </c:pt>
                <c:pt idx="9">
                  <c:v>33593.535231103524</c:v>
                </c:pt>
                <c:pt idx="10">
                  <c:v>31888.80985613705</c:v>
                </c:pt>
                <c:pt idx="11">
                  <c:v>34298.545416845489</c:v>
                </c:pt>
                <c:pt idx="12">
                  <c:v>33123.327789157149</c:v>
                </c:pt>
                <c:pt idx="13">
                  <c:v>31356.229422090535</c:v>
                </c:pt>
                <c:pt idx="14">
                  <c:v>34357.227689110412</c:v>
                </c:pt>
                <c:pt idx="15">
                  <c:v>33682.901375209804</c:v>
                </c:pt>
                <c:pt idx="16">
                  <c:v>31000.853775584528</c:v>
                </c:pt>
                <c:pt idx="17">
                  <c:v>30860.364662327531</c:v>
                </c:pt>
                <c:pt idx="18">
                  <c:v>27365.298464256244</c:v>
                </c:pt>
                <c:pt idx="19">
                  <c:v>33502.365463051196</c:v>
                </c:pt>
              </c:numCache>
            </c:numRef>
          </c:val>
        </c:ser>
        <c:axId val="87713280"/>
        <c:axId val="87714816"/>
      </c:barChart>
      <c:catAx>
        <c:axId val="87713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X </a:t>
                </a:r>
                <a:r>
                  <a:rPr lang="ja-JP" altLang="en-US"/>
                  <a:t>値 </a:t>
                </a:r>
                <a:r>
                  <a:rPr lang="en-US" altLang="ja-JP"/>
                  <a:t>2</a:t>
                </a:r>
              </a:p>
            </c:rich>
          </c:tx>
          <c:layout/>
        </c:title>
        <c:numFmt formatCode="General" sourceLinked="1"/>
        <c:tickLblPos val="nextTo"/>
        <c:crossAx val="87714816"/>
        <c:crosses val="autoZero"/>
        <c:auto val="1"/>
        <c:lblAlgn val="ctr"/>
        <c:lblOffset val="100"/>
      </c:catAx>
      <c:valAx>
        <c:axId val="87714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en-US"/>
                  <a:t>Y</a:t>
                </a:r>
              </a:p>
            </c:rich>
          </c:tx>
          <c:layout/>
        </c:title>
        <c:numFmt formatCode="General" sourceLinked="1"/>
        <c:tickLblPos val="nextTo"/>
        <c:crossAx val="87713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0</xdr:row>
      <xdr:rowOff>0</xdr:rowOff>
    </xdr:from>
    <xdr:to>
      <xdr:col>16</xdr:col>
      <xdr:colOff>133350</xdr:colOff>
      <xdr:row>14</xdr:row>
      <xdr:rowOff>142874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</xdr:rowOff>
    </xdr:from>
    <xdr:to>
      <xdr:col>15</xdr:col>
      <xdr:colOff>0</xdr:colOff>
      <xdr:row>10</xdr:row>
      <xdr:rowOff>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0</xdr:row>
      <xdr:rowOff>1</xdr:rowOff>
    </xdr:from>
    <xdr:to>
      <xdr:col>0</xdr:col>
      <xdr:colOff>1588</xdr:colOff>
      <xdr:row>0</xdr:row>
      <xdr:rowOff>1588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workbookViewId="0">
      <selection activeCell="B18" sqref="B18"/>
    </sheetView>
  </sheetViews>
  <sheetFormatPr defaultRowHeight="13.5"/>
  <sheetData>
    <row r="1" spans="1:9">
      <c r="A1" t="s">
        <v>3</v>
      </c>
    </row>
    <row r="2" spans="1:9" ht="14.25" thickBot="1"/>
    <row r="3" spans="1:9">
      <c r="A3" s="4" t="s">
        <v>4</v>
      </c>
      <c r="B3" s="4"/>
    </row>
    <row r="4" spans="1:9">
      <c r="A4" s="1" t="s">
        <v>5</v>
      </c>
      <c r="B4" s="1">
        <v>0.77945112651930193</v>
      </c>
    </row>
    <row r="5" spans="1:9">
      <c r="A5" s="1" t="s">
        <v>6</v>
      </c>
      <c r="B5" s="1">
        <v>0.60754405863220884</v>
      </c>
    </row>
    <row r="6" spans="1:9">
      <c r="A6" s="1" t="s">
        <v>7</v>
      </c>
      <c r="B6" s="1">
        <v>0.55198850307665326</v>
      </c>
    </row>
    <row r="7" spans="1:9">
      <c r="A7" s="1" t="s">
        <v>8</v>
      </c>
      <c r="B7" s="1">
        <v>3523.6648031455561</v>
      </c>
    </row>
    <row r="8" spans="1:9" ht="14.25" thickBot="1">
      <c r="A8" s="2" t="s">
        <v>9</v>
      </c>
      <c r="B8" s="2">
        <v>19</v>
      </c>
    </row>
    <row r="10" spans="1:9" ht="14.25" thickBot="1">
      <c r="A10" t="s">
        <v>10</v>
      </c>
    </row>
    <row r="11" spans="1:9">
      <c r="A11" s="3"/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</row>
    <row r="12" spans="1:9">
      <c r="A12" s="1" t="s">
        <v>11</v>
      </c>
      <c r="B12" s="1">
        <v>1</v>
      </c>
      <c r="C12" s="1">
        <v>345978054.19654572</v>
      </c>
      <c r="D12" s="1">
        <v>345978054.19654572</v>
      </c>
      <c r="E12" s="1">
        <v>27.865021019343544</v>
      </c>
      <c r="F12" s="1">
        <v>6.1417670736849036E-5</v>
      </c>
    </row>
    <row r="13" spans="1:9">
      <c r="A13" s="1" t="s">
        <v>12</v>
      </c>
      <c r="B13" s="1">
        <v>18</v>
      </c>
      <c r="C13" s="1">
        <v>223491845.6086826</v>
      </c>
      <c r="D13" s="1">
        <v>12416213.644926811</v>
      </c>
      <c r="E13" s="1"/>
      <c r="F13" s="1"/>
    </row>
    <row r="14" spans="1:9" ht="14.25" thickBot="1">
      <c r="A14" s="2" t="s">
        <v>13</v>
      </c>
      <c r="B14" s="2">
        <v>19</v>
      </c>
      <c r="C14" s="2">
        <v>569469899.80522835</v>
      </c>
      <c r="D14" s="2"/>
      <c r="E14" s="2"/>
      <c r="F14" s="2"/>
    </row>
    <row r="15" spans="1:9" ht="14.25" thickBot="1"/>
    <row r="16" spans="1:9">
      <c r="A16" s="3"/>
      <c r="B16" s="3" t="s">
        <v>20</v>
      </c>
      <c r="C16" s="3" t="s">
        <v>8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25</v>
      </c>
      <c r="I16" s="3" t="s">
        <v>26</v>
      </c>
    </row>
    <row r="17" spans="1:9">
      <c r="A17" s="1" t="s">
        <v>14</v>
      </c>
      <c r="B17" s="1">
        <v>0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</row>
    <row r="18" spans="1:9" ht="14.25" thickBot="1">
      <c r="A18" s="2" t="s">
        <v>27</v>
      </c>
      <c r="B18" s="2">
        <v>0.887871075634454</v>
      </c>
      <c r="C18" s="2">
        <v>0.16819776499715275</v>
      </c>
      <c r="D18" s="2">
        <v>5.278732899033967</v>
      </c>
      <c r="E18" s="2">
        <v>5.0988718375888615E-5</v>
      </c>
      <c r="F18" s="2">
        <v>0.53450068460113764</v>
      </c>
      <c r="G18" s="2">
        <v>1.2412414666677702</v>
      </c>
      <c r="H18" s="2">
        <v>0.53450068460113764</v>
      </c>
      <c r="I18" s="2">
        <v>1.2412414666677702</v>
      </c>
    </row>
    <row r="22" spans="1:9">
      <c r="A22" t="s">
        <v>28</v>
      </c>
    </row>
    <row r="23" spans="1:9" ht="14.25" thickBot="1"/>
    <row r="24" spans="1:9">
      <c r="A24" s="3" t="s">
        <v>29</v>
      </c>
      <c r="B24" s="3" t="s">
        <v>30</v>
      </c>
      <c r="C24" s="3" t="s">
        <v>12</v>
      </c>
      <c r="D24" s="3" t="s">
        <v>31</v>
      </c>
    </row>
    <row r="25" spans="1:9">
      <c r="A25" s="1">
        <v>1</v>
      </c>
      <c r="B25" s="1">
        <v>486.07392419131889</v>
      </c>
      <c r="C25" s="1">
        <v>-533.11190122813514</v>
      </c>
      <c r="D25" s="1">
        <v>-0.1554405546817075</v>
      </c>
    </row>
    <row r="26" spans="1:9">
      <c r="A26" s="1">
        <v>2</v>
      </c>
      <c r="B26" s="1">
        <v>-41.763659267346839</v>
      </c>
      <c r="C26" s="1">
        <v>309.2551131956377</v>
      </c>
      <c r="D26" s="1">
        <v>9.0170161691275369E-2</v>
      </c>
    </row>
    <row r="27" spans="1:9">
      <c r="A27" s="1">
        <v>3</v>
      </c>
      <c r="B27" s="1">
        <v>237.49792492233561</v>
      </c>
      <c r="C27" s="1">
        <v>810.70555144588116</v>
      </c>
      <c r="D27" s="1">
        <v>0.23637911723595334</v>
      </c>
    </row>
    <row r="28" spans="1:9">
      <c r="A28" s="1">
        <v>4</v>
      </c>
      <c r="B28" s="1">
        <v>930.66954804682268</v>
      </c>
      <c r="C28" s="1">
        <v>3620.6101121600186</v>
      </c>
      <c r="D28" s="1">
        <v>1.0556688808181707</v>
      </c>
    </row>
    <row r="29" spans="1:9">
      <c r="A29" s="1">
        <v>5</v>
      </c>
      <c r="B29" s="1">
        <v>4040.9495674210602</v>
      </c>
      <c r="C29" s="1">
        <v>-2975.105090068927</v>
      </c>
      <c r="D29" s="1">
        <v>-0.86745762826027739</v>
      </c>
    </row>
    <row r="30" spans="1:9">
      <c r="A30" s="1">
        <v>6</v>
      </c>
      <c r="B30" s="1">
        <v>946.33248256568095</v>
      </c>
      <c r="C30" s="1">
        <v>-1787.6585972918465</v>
      </c>
      <c r="D30" s="1">
        <v>-0.52123136494312972</v>
      </c>
    </row>
    <row r="31" spans="1:9">
      <c r="A31" s="1">
        <v>7</v>
      </c>
      <c r="B31" s="1">
        <v>-746.98912244127666</v>
      </c>
      <c r="C31" s="1">
        <v>-3401.7297856253517</v>
      </c>
      <c r="D31" s="1">
        <v>-0.99184948513954652</v>
      </c>
    </row>
    <row r="32" spans="1:9">
      <c r="A32" s="1">
        <v>8</v>
      </c>
      <c r="B32" s="1">
        <v>-3683.527519410115</v>
      </c>
      <c r="C32" s="1">
        <v>-5876.1727027066636</v>
      </c>
      <c r="D32" s="1">
        <v>-1.7133279940103265</v>
      </c>
    </row>
    <row r="33" spans="1:4">
      <c r="A33" s="1">
        <v>9</v>
      </c>
      <c r="B33" s="1">
        <v>-8487.7813189537537</v>
      </c>
      <c r="C33" s="1">
        <v>554.66224384438647</v>
      </c>
      <c r="D33" s="1">
        <v>0.1617240332574699</v>
      </c>
    </row>
    <row r="34" spans="1:4">
      <c r="A34" s="1">
        <v>10</v>
      </c>
      <c r="B34" s="1">
        <v>-7043.5869663535586</v>
      </c>
      <c r="C34" s="1">
        <v>191.94446731976041</v>
      </c>
      <c r="D34" s="1">
        <v>5.5965650737743906E-2</v>
      </c>
    </row>
    <row r="35" spans="1:4">
      <c r="A35" s="1">
        <v>11</v>
      </c>
      <c r="B35" s="1">
        <v>-6083.3751954798772</v>
      </c>
      <c r="C35" s="1">
        <v>1559.195246469737</v>
      </c>
      <c r="D35" s="1">
        <v>0.4546178267827175</v>
      </c>
    </row>
    <row r="36" spans="1:4">
      <c r="A36" s="1">
        <v>12</v>
      </c>
      <c r="B36" s="1">
        <v>-4016.8885176914623</v>
      </c>
      <c r="C36" s="1">
        <v>1309.136634882248</v>
      </c>
      <c r="D36" s="1">
        <v>0.38170771316763324</v>
      </c>
    </row>
    <row r="37" spans="1:4">
      <c r="A37" s="1">
        <v>13</v>
      </c>
      <c r="B37" s="1">
        <v>-2404.1345767410353</v>
      </c>
      <c r="C37" s="1">
        <v>5697.7640981229597</v>
      </c>
      <c r="D37" s="1">
        <v>1.6613090231477476</v>
      </c>
    </row>
    <row r="38" spans="1:4">
      <c r="A38" s="1">
        <v>14</v>
      </c>
      <c r="B38" s="1">
        <v>2924.3183858907614</v>
      </c>
      <c r="C38" s="1">
        <v>-870.8358792651743</v>
      </c>
      <c r="D38" s="1">
        <v>-0.25391144297824453</v>
      </c>
    </row>
    <row r="39" spans="1:4">
      <c r="A39" s="1">
        <v>15</v>
      </c>
      <c r="B39" s="1">
        <v>1823.2277219541947</v>
      </c>
      <c r="C39" s="1">
        <v>-3347.576878172019</v>
      </c>
      <c r="D39" s="1">
        <v>-0.97606000838470086</v>
      </c>
    </row>
    <row r="40" spans="1:4">
      <c r="A40" s="1">
        <v>16</v>
      </c>
      <c r="B40" s="1">
        <v>-1353.425524973592</v>
      </c>
      <c r="C40" s="1">
        <v>427.15800238813017</v>
      </c>
      <c r="D40" s="1">
        <v>0.12454735427023879</v>
      </c>
    </row>
    <row r="41" spans="1:4">
      <c r="A41" s="1">
        <v>17</v>
      </c>
      <c r="B41" s="1">
        <v>-822.40614160321491</v>
      </c>
      <c r="C41" s="1">
        <v>3700.2755469904755</v>
      </c>
      <c r="D41" s="1">
        <v>1.0788970986660149</v>
      </c>
    </row>
    <row r="42" spans="1:4">
      <c r="A42" s="1">
        <v>18</v>
      </c>
      <c r="B42" s="1">
        <v>2555.1770044966734</v>
      </c>
      <c r="C42" s="1">
        <v>9363.086039341124</v>
      </c>
      <c r="D42" s="1">
        <v>2.7300146257003628</v>
      </c>
    </row>
    <row r="43" spans="1:4" ht="14.25" thickBot="1">
      <c r="A43" s="2">
        <v>19</v>
      </c>
      <c r="B43" s="2">
        <v>10581.881028426626</v>
      </c>
      <c r="C43" s="2">
        <v>858.68870490156041</v>
      </c>
      <c r="D43" s="2">
        <v>0.25036966588314352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topLeftCell="A7" workbookViewId="0">
      <selection activeCell="K32" activeCellId="1" sqref="K32 K32"/>
    </sheetView>
  </sheetViews>
  <sheetFormatPr defaultRowHeight="13.5"/>
  <cols>
    <col min="7" max="8" width="10.5" bestFit="1" customWidth="1"/>
  </cols>
  <sheetData>
    <row r="1" spans="1:9">
      <c r="A1" t="s">
        <v>3</v>
      </c>
    </row>
    <row r="2" spans="1:9" ht="14.25" thickBot="1"/>
    <row r="3" spans="1:9">
      <c r="A3" s="4" t="s">
        <v>4</v>
      </c>
      <c r="B3" s="4"/>
    </row>
    <row r="4" spans="1:9">
      <c r="A4" s="1" t="s">
        <v>5</v>
      </c>
      <c r="B4" s="1">
        <v>0.98808267936586636</v>
      </c>
    </row>
    <row r="5" spans="1:9">
      <c r="A5" s="1" t="s">
        <v>6</v>
      </c>
      <c r="B5" s="1">
        <v>0.97630738126282945</v>
      </c>
    </row>
    <row r="6" spans="1:9">
      <c r="A6" s="1" t="s">
        <v>7</v>
      </c>
      <c r="B6" s="1">
        <v>0.97499112466631999</v>
      </c>
    </row>
    <row r="7" spans="1:9">
      <c r="A7" s="1" t="s">
        <v>8</v>
      </c>
      <c r="B7" s="1">
        <v>5626.1769745825577</v>
      </c>
    </row>
    <row r="8" spans="1:9" ht="14.25" thickBot="1">
      <c r="A8" s="2" t="s">
        <v>9</v>
      </c>
      <c r="B8" s="2">
        <v>20</v>
      </c>
    </row>
    <row r="10" spans="1:9" ht="14.25" thickBot="1">
      <c r="A10" t="s">
        <v>10</v>
      </c>
    </row>
    <row r="11" spans="1:9">
      <c r="A11" s="3"/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</row>
    <row r="12" spans="1:9">
      <c r="A12" s="1" t="s">
        <v>11</v>
      </c>
      <c r="B12" s="1">
        <v>1</v>
      </c>
      <c r="C12" s="1">
        <v>23478632069.621685</v>
      </c>
      <c r="D12" s="1">
        <v>23478632069.621685</v>
      </c>
      <c r="E12" s="1">
        <v>741.73028560833598</v>
      </c>
      <c r="F12" s="1">
        <v>4.4103574722738376E-16</v>
      </c>
    </row>
    <row r="13" spans="1:9">
      <c r="A13" s="1" t="s">
        <v>12</v>
      </c>
      <c r="B13" s="1">
        <v>18</v>
      </c>
      <c r="C13" s="1">
        <v>569769612.28781295</v>
      </c>
      <c r="D13" s="1">
        <v>31653867.349322941</v>
      </c>
      <c r="E13" s="1"/>
      <c r="F13" s="1"/>
    </row>
    <row r="14" spans="1:9" ht="14.25" thickBot="1">
      <c r="A14" s="2" t="s">
        <v>13</v>
      </c>
      <c r="B14" s="2">
        <v>19</v>
      </c>
      <c r="C14" s="2">
        <v>24048401681.909496</v>
      </c>
      <c r="D14" s="2"/>
      <c r="E14" s="2"/>
      <c r="F14" s="2"/>
    </row>
    <row r="15" spans="1:9" ht="14.25" thickBot="1"/>
    <row r="16" spans="1:9">
      <c r="A16" s="3"/>
      <c r="B16" s="3" t="s">
        <v>20</v>
      </c>
      <c r="C16" s="3" t="s">
        <v>8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25</v>
      </c>
      <c r="I16" s="3" t="s">
        <v>26</v>
      </c>
    </row>
    <row r="17" spans="1:11">
      <c r="A17" s="1" t="s">
        <v>14</v>
      </c>
      <c r="B17" s="1">
        <v>-44725.688259052695</v>
      </c>
      <c r="C17" s="1">
        <v>10850.186371456572</v>
      </c>
      <c r="D17" s="1">
        <v>-4.1221124437744141</v>
      </c>
      <c r="E17" s="1">
        <v>6.3995496351233717E-4</v>
      </c>
      <c r="F17" s="1">
        <v>-67521.083910896661</v>
      </c>
      <c r="G17" s="1">
        <v>-21930.292607208732</v>
      </c>
      <c r="H17" s="1">
        <v>-67521.083910896661</v>
      </c>
      <c r="I17" s="1">
        <v>-21930.292607208732</v>
      </c>
    </row>
    <row r="18" spans="1:11" ht="14.25" thickBot="1">
      <c r="A18" s="2" t="s">
        <v>27</v>
      </c>
      <c r="B18" s="2">
        <v>1.0473196539133394</v>
      </c>
      <c r="C18" s="2">
        <v>3.8455303874991915E-2</v>
      </c>
      <c r="D18" s="2">
        <v>27.234725730367398</v>
      </c>
      <c r="E18" s="2">
        <v>4.4103574722738376E-16</v>
      </c>
      <c r="F18" s="2">
        <v>0.9665280585681757</v>
      </c>
      <c r="G18" s="2">
        <v>1.128111249258503</v>
      </c>
      <c r="H18" s="2">
        <v>0.9665280585681757</v>
      </c>
      <c r="I18" s="2">
        <v>1.128111249258503</v>
      </c>
    </row>
    <row r="22" spans="1:11">
      <c r="A22" t="s">
        <v>28</v>
      </c>
    </row>
    <row r="23" spans="1:11" ht="14.25" thickBot="1"/>
    <row r="24" spans="1:11">
      <c r="A24" s="3" t="s">
        <v>29</v>
      </c>
      <c r="B24" s="3" t="s">
        <v>30</v>
      </c>
      <c r="C24" s="3" t="s">
        <v>12</v>
      </c>
      <c r="D24" s="3" t="s">
        <v>31</v>
      </c>
      <c r="E24" s="5" t="s">
        <v>32</v>
      </c>
      <c r="F24" s="6" t="s">
        <v>33</v>
      </c>
      <c r="G24" s="6" t="s">
        <v>34</v>
      </c>
      <c r="H24" s="6" t="s">
        <v>35</v>
      </c>
      <c r="J24" s="6"/>
      <c r="K24" s="6"/>
    </row>
    <row r="25" spans="1:11">
      <c r="A25" s="1">
        <v>1</v>
      </c>
      <c r="B25" s="1">
        <v>184686.53997170256</v>
      </c>
      <c r="C25" s="1">
        <v>547.46002829744248</v>
      </c>
      <c r="D25" s="1">
        <v>9.9972274830931282E-2</v>
      </c>
      <c r="H25">
        <f>C25^2</f>
        <v>299712.48258343653</v>
      </c>
    </row>
    <row r="26" spans="1:11">
      <c r="A26" s="1">
        <v>2</v>
      </c>
      <c r="B26" s="1">
        <v>189657.53797703682</v>
      </c>
      <c r="C26" s="1">
        <v>-47.037977036816301</v>
      </c>
      <c r="D26" s="1">
        <v>-8.5896564584633118E-3</v>
      </c>
      <c r="E26" s="1">
        <v>547.46002829744248</v>
      </c>
      <c r="F26">
        <f>C26-E26</f>
        <v>-594.49800533425878</v>
      </c>
      <c r="G26">
        <f>F26^2</f>
        <v>353427.87834641238</v>
      </c>
      <c r="H26">
        <f t="shared" ref="H26:H44" si="0">C26^2</f>
        <v>2212.5712837160577</v>
      </c>
    </row>
    <row r="27" spans="1:11">
      <c r="A27" s="1">
        <v>3</v>
      </c>
      <c r="B27" s="1">
        <v>196856.70854607172</v>
      </c>
      <c r="C27" s="1">
        <v>267.49145392829087</v>
      </c>
      <c r="D27" s="1">
        <v>4.8846907107006808E-2</v>
      </c>
      <c r="E27" s="1">
        <v>-47.037977036816301</v>
      </c>
      <c r="F27">
        <f t="shared" ref="F27:F44" si="1">C27-E27</f>
        <v>314.52943096510717</v>
      </c>
      <c r="G27">
        <f t="shared" ref="G27:G44" si="2">F27^2</f>
        <v>98928.76294323412</v>
      </c>
      <c r="H27">
        <f t="shared" si="0"/>
        <v>71551.677924670948</v>
      </c>
    </row>
    <row r="28" spans="1:11">
      <c r="A28" s="1">
        <v>4</v>
      </c>
      <c r="B28" s="1">
        <v>202529.09652363177</v>
      </c>
      <c r="C28" s="1">
        <v>1048.2034763682168</v>
      </c>
      <c r="D28" s="1">
        <v>0.19141358382659204</v>
      </c>
      <c r="E28" s="1">
        <v>267.49145392829087</v>
      </c>
      <c r="F28">
        <f t="shared" si="1"/>
        <v>780.71202243992593</v>
      </c>
      <c r="G28">
        <f t="shared" si="2"/>
        <v>609511.26198223943</v>
      </c>
      <c r="H28">
        <f t="shared" si="0"/>
        <v>1098730.5278704148</v>
      </c>
    </row>
    <row r="29" spans="1:11">
      <c r="A29" s="1">
        <v>5</v>
      </c>
      <c r="B29" s="1">
        <v>207443.12033979315</v>
      </c>
      <c r="C29" s="1">
        <v>4551.2796602068411</v>
      </c>
      <c r="D29" s="1">
        <v>0.83111415903302666</v>
      </c>
      <c r="E29" s="1">
        <v>1048.2034763682168</v>
      </c>
      <c r="F29">
        <f t="shared" si="1"/>
        <v>3503.0761838386243</v>
      </c>
      <c r="G29">
        <f t="shared" si="2"/>
        <v>12271542.749777379</v>
      </c>
      <c r="H29">
        <f t="shared" si="0"/>
        <v>20714146.545412499</v>
      </c>
    </row>
    <row r="30" spans="1:11">
      <c r="A30" s="1">
        <v>6</v>
      </c>
      <c r="B30" s="1">
        <v>221245.95552264786</v>
      </c>
      <c r="C30" s="1">
        <v>1065.8444773521333</v>
      </c>
      <c r="D30" s="1">
        <v>0.19463502632010435</v>
      </c>
      <c r="E30" s="1">
        <v>4551.2796602068411</v>
      </c>
      <c r="F30">
        <f t="shared" si="1"/>
        <v>-3485.4351828547078</v>
      </c>
      <c r="G30">
        <f t="shared" si="2"/>
        <v>12148258.41388143</v>
      </c>
      <c r="H30">
        <f t="shared" si="0"/>
        <v>1136024.449902042</v>
      </c>
    </row>
    <row r="31" spans="1:11">
      <c r="A31" s="1">
        <v>7</v>
      </c>
      <c r="B31" s="1">
        <v>233858.82611472617</v>
      </c>
      <c r="C31" s="1">
        <v>-841.32611472616554</v>
      </c>
      <c r="D31" s="1">
        <v>-0.15363548243954375</v>
      </c>
      <c r="E31" s="1">
        <v>1065.8444773521333</v>
      </c>
      <c r="F31">
        <f t="shared" si="1"/>
        <v>-1907.1705920782988</v>
      </c>
      <c r="G31">
        <f t="shared" si="2"/>
        <v>3637299.6672882889</v>
      </c>
      <c r="H31">
        <f t="shared" si="0"/>
        <v>707829.63132022507</v>
      </c>
    </row>
    <row r="32" spans="1:11">
      <c r="A32" s="1">
        <v>8</v>
      </c>
      <c r="B32" s="1">
        <v>247859.91890806664</v>
      </c>
      <c r="C32" s="1">
        <v>-4148.7189080666285</v>
      </c>
      <c r="D32" s="1">
        <v>-0.75760209957862912</v>
      </c>
      <c r="E32" s="1">
        <v>-841.32611472616554</v>
      </c>
      <c r="F32">
        <f t="shared" si="1"/>
        <v>-3307.392793340463</v>
      </c>
      <c r="G32">
        <f t="shared" si="2"/>
        <v>10938847.08944043</v>
      </c>
      <c r="H32">
        <f t="shared" si="0"/>
        <v>17211868.578149557</v>
      </c>
    </row>
    <row r="33" spans="1:8">
      <c r="A33" s="1">
        <v>9</v>
      </c>
      <c r="B33" s="1">
        <v>260152.10022211677</v>
      </c>
      <c r="C33" s="1">
        <v>-9559.7002221167786</v>
      </c>
      <c r="D33" s="1">
        <v>-1.745707318356996</v>
      </c>
      <c r="E33" s="1">
        <v>-4148.7189080666285</v>
      </c>
      <c r="F33">
        <f t="shared" si="1"/>
        <v>-5410.9813140501501</v>
      </c>
      <c r="G33">
        <f t="shared" si="2"/>
        <v>29278718.780999888</v>
      </c>
      <c r="H33">
        <f t="shared" si="0"/>
        <v>91387868.336739585</v>
      </c>
    </row>
    <row r="34" spans="1:8">
      <c r="A34" s="1">
        <v>10</v>
      </c>
      <c r="B34" s="1">
        <v>264833.61907510937</v>
      </c>
      <c r="C34" s="1">
        <v>-7933.1190751093673</v>
      </c>
      <c r="D34" s="1">
        <v>-1.4486755551995103</v>
      </c>
      <c r="E34" s="1">
        <v>-9559.7002221167786</v>
      </c>
      <c r="F34">
        <f t="shared" si="1"/>
        <v>1626.5811470074113</v>
      </c>
      <c r="G34">
        <f t="shared" si="2"/>
        <v>2645766.227799946</v>
      </c>
      <c r="H34">
        <f t="shared" si="0"/>
        <v>62934378.259864099</v>
      </c>
    </row>
    <row r="35" spans="1:8">
      <c r="A35" s="1">
        <v>11</v>
      </c>
      <c r="B35" s="1">
        <v>267133.7424990338</v>
      </c>
      <c r="C35" s="1">
        <v>-6851.6424990337982</v>
      </c>
      <c r="D35" s="1">
        <v>-1.251185934225941</v>
      </c>
      <c r="E35" s="1">
        <v>-7933.1190751093673</v>
      </c>
      <c r="F35">
        <f t="shared" si="1"/>
        <v>1081.476576075569</v>
      </c>
      <c r="G35">
        <f t="shared" si="2"/>
        <v>1169591.5846001361</v>
      </c>
      <c r="H35">
        <f t="shared" si="0"/>
        <v>46945004.93456611</v>
      </c>
    </row>
    <row r="36" spans="1:8">
      <c r="A36" s="1">
        <v>12</v>
      </c>
      <c r="B36" s="1">
        <v>271800.17994901014</v>
      </c>
      <c r="C36" s="1">
        <v>-4524.1799490101403</v>
      </c>
      <c r="D36" s="1">
        <v>-0.82616545111727091</v>
      </c>
      <c r="E36" s="1">
        <v>-6851.6424990337982</v>
      </c>
      <c r="F36">
        <f t="shared" si="1"/>
        <v>2327.462550023658</v>
      </c>
      <c r="G36">
        <f t="shared" si="2"/>
        <v>5417081.9217626285</v>
      </c>
      <c r="H36">
        <f t="shared" si="0"/>
        <v>20468204.211025394</v>
      </c>
    </row>
    <row r="37" spans="1:8">
      <c r="A37" s="1">
        <v>13</v>
      </c>
      <c r="B37" s="1">
        <v>274663.5518828092</v>
      </c>
      <c r="C37" s="1">
        <v>-2707.7518828092143</v>
      </c>
      <c r="D37" s="1">
        <v>-0.49446553430399376</v>
      </c>
      <c r="E37" s="1">
        <v>-4524.1799490101403</v>
      </c>
      <c r="F37">
        <f t="shared" si="1"/>
        <v>1816.428066200926</v>
      </c>
      <c r="G37">
        <f t="shared" si="2"/>
        <v>3299410.9196824357</v>
      </c>
      <c r="H37">
        <f t="shared" si="0"/>
        <v>7331920.2588568451</v>
      </c>
    </row>
    <row r="38" spans="1:8">
      <c r="A38" s="1">
        <v>14</v>
      </c>
      <c r="B38" s="1">
        <v>275281.47047861805</v>
      </c>
      <c r="C38" s="1">
        <v>3293.6295213819249</v>
      </c>
      <c r="D38" s="1">
        <v>0.60145329098614064</v>
      </c>
      <c r="E38" s="1">
        <v>-2707.7518828092143</v>
      </c>
      <c r="F38">
        <f t="shared" si="1"/>
        <v>6001.3814041911392</v>
      </c>
      <c r="G38">
        <f t="shared" si="2"/>
        <v>36016578.758571208</v>
      </c>
      <c r="H38">
        <f t="shared" si="0"/>
        <v>10847995.424118528</v>
      </c>
    </row>
    <row r="39" spans="1:8">
      <c r="A39" s="1">
        <v>15</v>
      </c>
      <c r="B39" s="1">
        <v>279098.21749337442</v>
      </c>
      <c r="C39" s="1">
        <v>2053.4825066255871</v>
      </c>
      <c r="D39" s="1">
        <v>0.37498868757838394</v>
      </c>
      <c r="E39" s="1">
        <v>3293.6295213819249</v>
      </c>
      <c r="F39">
        <f t="shared" si="1"/>
        <v>-1240.1470147563377</v>
      </c>
      <c r="G39">
        <f t="shared" si="2"/>
        <v>1537964.6182090561</v>
      </c>
      <c r="H39">
        <f t="shared" si="0"/>
        <v>4216790.4050173042</v>
      </c>
    </row>
    <row r="40" spans="1:8">
      <c r="A40" s="1">
        <v>16</v>
      </c>
      <c r="B40" s="1">
        <v>281752.64915621781</v>
      </c>
      <c r="C40" s="1">
        <v>-1524.3491562178242</v>
      </c>
      <c r="D40" s="1">
        <v>-0.27836306745103506</v>
      </c>
      <c r="E40" s="1">
        <v>2053.4825066255871</v>
      </c>
      <c r="F40">
        <f t="shared" si="1"/>
        <v>-3577.8316628434113</v>
      </c>
      <c r="G40">
        <f t="shared" si="2"/>
        <v>12800879.407644849</v>
      </c>
      <c r="H40">
        <f t="shared" si="0"/>
        <v>2323640.3500619926</v>
      </c>
    </row>
    <row r="41" spans="1:8">
      <c r="A41" s="1">
        <v>17</v>
      </c>
      <c r="B41" s="1">
        <v>281188.66752258549</v>
      </c>
      <c r="C41" s="1">
        <v>-926.26752258546185</v>
      </c>
      <c r="D41" s="1">
        <v>-0.16914672587670315</v>
      </c>
      <c r="E41" s="1">
        <v>-1524.3491562178242</v>
      </c>
      <c r="F41">
        <f t="shared" si="1"/>
        <v>598.08163363236235</v>
      </c>
      <c r="G41">
        <f t="shared" si="2"/>
        <v>357701.6404883553</v>
      </c>
      <c r="H41">
        <f t="shared" si="0"/>
        <v>857971.52339660912</v>
      </c>
    </row>
    <row r="42" spans="1:8">
      <c r="A42" s="1">
        <v>18</v>
      </c>
      <c r="B42" s="1">
        <v>280534.93059461273</v>
      </c>
      <c r="C42" s="1">
        <v>2877.8694053872605</v>
      </c>
      <c r="D42" s="1">
        <v>0.52553088125474767</v>
      </c>
      <c r="E42" s="1">
        <v>-926.26752258546185</v>
      </c>
      <c r="F42">
        <f t="shared" si="1"/>
        <v>3804.1369279727223</v>
      </c>
      <c r="G42">
        <f t="shared" si="2"/>
        <v>14471457.766765742</v>
      </c>
      <c r="H42">
        <f t="shared" si="0"/>
        <v>8282132.3144640243</v>
      </c>
    </row>
    <row r="43" spans="1:8">
      <c r="A43" s="1">
        <v>19</v>
      </c>
      <c r="B43" s="1">
        <v>276148.33695616218</v>
      </c>
      <c r="C43" s="1">
        <v>11918.263043837796</v>
      </c>
      <c r="D43" s="1">
        <v>2.1764070561121001</v>
      </c>
      <c r="E43" s="1">
        <v>2877.8694053872605</v>
      </c>
      <c r="F43">
        <f t="shared" si="1"/>
        <v>9040.3936384505359</v>
      </c>
      <c r="G43">
        <f t="shared" si="2"/>
        <v>81728717.138136923</v>
      </c>
      <c r="H43">
        <f t="shared" si="0"/>
        <v>142044993.98210979</v>
      </c>
    </row>
    <row r="44" spans="1:8" ht="14.25" thickBot="1">
      <c r="A44" s="2">
        <v>20</v>
      </c>
      <c r="B44" s="2">
        <v>278936.93026667181</v>
      </c>
      <c r="C44" s="2">
        <v>11440.569733328186</v>
      </c>
      <c r="D44" s="2">
        <v>2.0891749579593242</v>
      </c>
      <c r="E44" s="1">
        <v>11918.263043837796</v>
      </c>
      <c r="F44">
        <f t="shared" si="1"/>
        <v>-477.69331050961046</v>
      </c>
      <c r="G44">
        <f t="shared" si="2"/>
        <v>228190.8989056311</v>
      </c>
      <c r="H44">
        <f t="shared" si="0"/>
        <v>130886635.82314496</v>
      </c>
    </row>
    <row r="46" spans="1:8">
      <c r="G46">
        <f>SUM(G26:G44)</f>
        <v>229009875.48722622</v>
      </c>
      <c r="H46">
        <f>SUM(H25:H44)</f>
        <v>569769612.28781176</v>
      </c>
    </row>
    <row r="48" spans="1:8">
      <c r="G48" t="s">
        <v>36</v>
      </c>
      <c r="H48">
        <f>G46/H46</f>
        <v>0.40193416873826687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7"/>
  <sheetViews>
    <sheetView topLeftCell="A4" workbookViewId="0">
      <selection activeCell="B21" sqref="B21"/>
    </sheetView>
  </sheetViews>
  <sheetFormatPr defaultRowHeight="13.5"/>
  <sheetData>
    <row r="1" spans="1:9">
      <c r="A1" t="s">
        <v>3</v>
      </c>
    </row>
    <row r="2" spans="1:9" ht="14.25" thickBot="1"/>
    <row r="3" spans="1:9">
      <c r="A3" s="4" t="s">
        <v>4</v>
      </c>
      <c r="B3" s="4"/>
    </row>
    <row r="4" spans="1:9">
      <c r="A4" s="1" t="s">
        <v>5</v>
      </c>
      <c r="B4" s="1">
        <v>0.5902525305570604</v>
      </c>
    </row>
    <row r="5" spans="1:9">
      <c r="A5" s="1" t="s">
        <v>6</v>
      </c>
      <c r="B5" s="1">
        <v>0.34839804982901346</v>
      </c>
    </row>
    <row r="6" spans="1:9">
      <c r="A6" s="1" t="s">
        <v>7</v>
      </c>
      <c r="B6" s="1">
        <v>0.31006852334836721</v>
      </c>
    </row>
    <row r="7" spans="1:9">
      <c r="A7" s="1" t="s">
        <v>8</v>
      </c>
      <c r="B7" s="1">
        <v>2655.2712715440748</v>
      </c>
    </row>
    <row r="8" spans="1:9" ht="14.25" thickBot="1">
      <c r="A8" s="2" t="s">
        <v>9</v>
      </c>
      <c r="B8" s="2">
        <v>19</v>
      </c>
    </row>
    <row r="10" spans="1:9" ht="14.25" thickBot="1">
      <c r="A10" t="s">
        <v>10</v>
      </c>
    </row>
    <row r="11" spans="1:9">
      <c r="A11" s="3"/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</row>
    <row r="12" spans="1:9">
      <c r="A12" s="1" t="s">
        <v>11</v>
      </c>
      <c r="B12" s="1">
        <v>1</v>
      </c>
      <c r="C12" s="1">
        <v>64085540.965572745</v>
      </c>
      <c r="D12" s="1">
        <v>64085540.965572745</v>
      </c>
      <c r="E12" s="1">
        <v>9.0895474538390175</v>
      </c>
      <c r="F12" s="1">
        <v>7.8029508087689402E-3</v>
      </c>
    </row>
    <row r="13" spans="1:9">
      <c r="A13" s="1" t="s">
        <v>12</v>
      </c>
      <c r="B13" s="1">
        <v>17</v>
      </c>
      <c r="C13" s="1">
        <v>119857913.9332839</v>
      </c>
      <c r="D13" s="1">
        <v>7050465.5254872879</v>
      </c>
      <c r="E13" s="1"/>
      <c r="F13" s="1"/>
    </row>
    <row r="14" spans="1:9" ht="14.25" thickBot="1">
      <c r="A14" s="2" t="s">
        <v>13</v>
      </c>
      <c r="B14" s="2">
        <v>18</v>
      </c>
      <c r="C14" s="2">
        <v>183943454.89885664</v>
      </c>
      <c r="D14" s="2"/>
      <c r="E14" s="2"/>
      <c r="F14" s="2"/>
    </row>
    <row r="15" spans="1:9" ht="14.25" thickBot="1"/>
    <row r="16" spans="1:9">
      <c r="A16" s="3"/>
      <c r="B16" s="3" t="s">
        <v>20</v>
      </c>
      <c r="C16" s="3" t="s">
        <v>8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25</v>
      </c>
      <c r="I16" s="3" t="s">
        <v>26</v>
      </c>
    </row>
    <row r="17" spans="1:9">
      <c r="A17" s="1" t="s">
        <v>14</v>
      </c>
      <c r="B17" s="1">
        <v>16367.858321562104</v>
      </c>
      <c r="C17" s="1">
        <v>5610.9261023165836</v>
      </c>
      <c r="D17" s="1">
        <v>2.9171402408604714</v>
      </c>
      <c r="E17" s="1">
        <v>9.6069873255166111E-3</v>
      </c>
      <c r="F17" s="1">
        <v>4529.8391327808977</v>
      </c>
      <c r="G17" s="1">
        <v>28205.877510343311</v>
      </c>
      <c r="H17" s="1">
        <v>4529.8391327808977</v>
      </c>
      <c r="I17" s="1">
        <v>28205.877510343311</v>
      </c>
    </row>
    <row r="18" spans="1:9" ht="14.25" thickBot="1">
      <c r="A18" s="2" t="s">
        <v>27</v>
      </c>
      <c r="B18" s="2">
        <v>0.46724507791313252</v>
      </c>
      <c r="C18" s="2">
        <v>0.15497926769583747</v>
      </c>
      <c r="D18" s="2">
        <v>3.0148876353587393</v>
      </c>
      <c r="E18" s="2">
        <v>7.8029508087689506E-3</v>
      </c>
      <c r="F18" s="2">
        <v>0.1402674076691576</v>
      </c>
      <c r="G18" s="2">
        <v>0.79422274815710747</v>
      </c>
      <c r="H18" s="2">
        <v>0.1402674076691576</v>
      </c>
      <c r="I18" s="2">
        <v>0.79422274815710747</v>
      </c>
    </row>
    <row r="20" spans="1:9">
      <c r="B20">
        <f>B17/(1-Sheet2!B18)</f>
        <v>145973.56047224757</v>
      </c>
    </row>
    <row r="22" spans="1:9">
      <c r="A22" t="s">
        <v>28</v>
      </c>
    </row>
    <row r="23" spans="1:9" ht="14.25" thickBot="1"/>
    <row r="24" spans="1:9">
      <c r="A24" s="3" t="s">
        <v>29</v>
      </c>
      <c r="B24" s="3" t="s">
        <v>30</v>
      </c>
      <c r="C24" s="3" t="s">
        <v>12</v>
      </c>
      <c r="D24" s="3" t="s">
        <v>31</v>
      </c>
      <c r="E24" s="5" t="s">
        <v>32</v>
      </c>
      <c r="F24" s="6" t="s">
        <v>33</v>
      </c>
      <c r="G24" s="6" t="s">
        <v>34</v>
      </c>
      <c r="H24" s="6" t="s">
        <v>35</v>
      </c>
    </row>
    <row r="25" spans="1:9">
      <c r="A25" s="1">
        <v>1</v>
      </c>
      <c r="B25" s="1">
        <v>30061.832441032526</v>
      </c>
      <c r="C25" s="1">
        <v>-4915.2432651049858</v>
      </c>
      <c r="D25" s="1">
        <v>-1.9047935507694325</v>
      </c>
      <c r="H25">
        <f>C25^2</f>
        <v>24159616.35515992</v>
      </c>
    </row>
    <row r="26" spans="1:9">
      <c r="A26" s="1">
        <v>2</v>
      </c>
      <c r="B26" s="1">
        <v>31304.568252223013</v>
      </c>
      <c r="C26" s="1">
        <v>-2530.0468388096415</v>
      </c>
      <c r="D26" s="1">
        <v>-0.9804635583191752</v>
      </c>
      <c r="E26" s="1">
        <v>-4915.2432651049858</v>
      </c>
      <c r="F26">
        <f>C26-E26</f>
        <v>2385.1964262953443</v>
      </c>
      <c r="G26">
        <f>F26^2</f>
        <v>5689161.9920120817</v>
      </c>
      <c r="H26">
        <f t="shared" ref="H26:H43" si="0">C26^2</f>
        <v>6401137.0065706596</v>
      </c>
    </row>
    <row r="27" spans="1:9">
      <c r="A27" s="1">
        <v>3</v>
      </c>
      <c r="B27" s="1">
        <v>30983.553601794731</v>
      </c>
      <c r="C27" s="1">
        <v>-2427.129089375987</v>
      </c>
      <c r="D27" s="1">
        <v>-0.94058006633157309</v>
      </c>
      <c r="E27" s="1">
        <v>-2530.0468388096415</v>
      </c>
      <c r="F27">
        <f t="shared" ref="F27:F43" si="1">C27-E27</f>
        <v>102.91774943365454</v>
      </c>
      <c r="G27">
        <f t="shared" ref="G27:G43" si="2">F27^2</f>
        <v>10592.063148488498</v>
      </c>
      <c r="H27">
        <f t="shared" si="0"/>
        <v>5890955.6164951073</v>
      </c>
    </row>
    <row r="28" spans="1:9">
      <c r="A28" s="1">
        <v>4</v>
      </c>
      <c r="B28" s="1">
        <v>30928.980062262734</v>
      </c>
      <c r="C28" s="1">
        <v>315.02361197932987</v>
      </c>
      <c r="D28" s="1">
        <v>0.12208041638514976</v>
      </c>
      <c r="E28" s="1">
        <v>-2427.129089375987</v>
      </c>
      <c r="F28">
        <f t="shared" si="1"/>
        <v>2742.1527013553168</v>
      </c>
      <c r="G28">
        <f t="shared" si="2"/>
        <v>7519401.4375502616</v>
      </c>
      <c r="H28">
        <f t="shared" si="0"/>
        <v>99239.87610450339</v>
      </c>
    </row>
    <row r="29" spans="1:9">
      <c r="A29" s="1">
        <v>5</v>
      </c>
      <c r="B29" s="1">
        <v>35140.404287630088</v>
      </c>
      <c r="C29" s="1">
        <v>-1052.3002441107892</v>
      </c>
      <c r="D29" s="1">
        <v>-0.40779562889295123</v>
      </c>
      <c r="E29" s="1">
        <v>315.02361197932987</v>
      </c>
      <c r="F29">
        <f t="shared" si="1"/>
        <v>-1367.3238560901191</v>
      </c>
      <c r="G29">
        <f t="shared" si="2"/>
        <v>1869574.5274331528</v>
      </c>
      <c r="H29">
        <f t="shared" si="0"/>
        <v>1107335.8037556265</v>
      </c>
    </row>
    <row r="30" spans="1:9">
      <c r="A30" s="1">
        <v>6</v>
      </c>
      <c r="B30" s="1">
        <v>35300.000964614475</v>
      </c>
      <c r="C30" s="1">
        <v>333.28204315391486</v>
      </c>
      <c r="D30" s="1">
        <v>0.12915606657634618</v>
      </c>
      <c r="E30" s="1">
        <v>-1052.3002441107892</v>
      </c>
      <c r="F30">
        <f t="shared" si="1"/>
        <v>1385.5822872647041</v>
      </c>
      <c r="G30">
        <f t="shared" si="2"/>
        <v>1919838.2747816888</v>
      </c>
      <c r="H30">
        <f t="shared" si="0"/>
        <v>111076.92028884796</v>
      </c>
    </row>
    <row r="31" spans="1:9">
      <c r="A31" s="1">
        <v>7</v>
      </c>
      <c r="B31" s="1">
        <v>36550.287413990365</v>
      </c>
      <c r="C31" s="1">
        <v>271.41421935825929</v>
      </c>
      <c r="D31" s="1">
        <v>0.10518056314547229</v>
      </c>
      <c r="E31" s="1">
        <v>333.28204315391486</v>
      </c>
      <c r="F31">
        <f t="shared" si="1"/>
        <v>-61.867823795655568</v>
      </c>
      <c r="G31">
        <f t="shared" si="2"/>
        <v>3827.6276212102853</v>
      </c>
      <c r="H31">
        <f t="shared" si="0"/>
        <v>73665.678469853287</v>
      </c>
    </row>
    <row r="32" spans="1:9">
      <c r="A32" s="1">
        <v>8</v>
      </c>
      <c r="B32" s="1">
        <v>36488.281901407514</v>
      </c>
      <c r="C32" s="1">
        <v>-2280.0071895710644</v>
      </c>
      <c r="D32" s="1">
        <v>-0.8835662359246711</v>
      </c>
      <c r="E32" s="1">
        <v>271.41421935825929</v>
      </c>
      <c r="F32">
        <f t="shared" si="1"/>
        <v>-2551.4214089293237</v>
      </c>
      <c r="G32">
        <f t="shared" si="2"/>
        <v>6509751.2059428953</v>
      </c>
      <c r="H32">
        <f t="shared" si="0"/>
        <v>5198432.7844957439</v>
      </c>
    </row>
    <row r="33" spans="1:8">
      <c r="A33" s="1">
        <v>9</v>
      </c>
      <c r="B33" s="1">
        <v>33707.81613296429</v>
      </c>
      <c r="C33" s="1">
        <v>698.94013321636885</v>
      </c>
      <c r="D33" s="1">
        <v>0.27085875231773116</v>
      </c>
      <c r="E33" s="1">
        <v>-2280.0071895710644</v>
      </c>
      <c r="F33">
        <f t="shared" si="1"/>
        <v>2978.9473227874332</v>
      </c>
      <c r="G33">
        <f t="shared" si="2"/>
        <v>8874127.1519424152</v>
      </c>
      <c r="H33">
        <f t="shared" si="0"/>
        <v>488517.30982051545</v>
      </c>
    </row>
    <row r="34" spans="1:8">
      <c r="A34" s="1">
        <v>10</v>
      </c>
      <c r="B34" s="1">
        <v>32879.58512017208</v>
      </c>
      <c r="C34" s="1">
        <v>-692.00838620112336</v>
      </c>
      <c r="D34" s="1">
        <v>-0.26817250744681265</v>
      </c>
      <c r="E34" s="1">
        <v>698.94013321636885</v>
      </c>
      <c r="F34">
        <f t="shared" si="1"/>
        <v>-1390.9485194174922</v>
      </c>
      <c r="G34">
        <f t="shared" si="2"/>
        <v>1934737.7836697137</v>
      </c>
      <c r="H34">
        <f t="shared" si="0"/>
        <v>478875.60657268309</v>
      </c>
    </row>
    <row r="35" spans="1:8">
      <c r="A35" s="1">
        <v>11</v>
      </c>
      <c r="B35" s="1">
        <v>34050.341274397928</v>
      </c>
      <c r="C35" s="1">
        <v>2128.7106302075408</v>
      </c>
      <c r="D35" s="1">
        <v>0.82493460876285885</v>
      </c>
      <c r="E35" s="1">
        <v>-692.00838620112336</v>
      </c>
      <c r="F35">
        <f t="shared" si="1"/>
        <v>2820.7190164086642</v>
      </c>
      <c r="G35">
        <f t="shared" si="2"/>
        <v>7956455.7695294619</v>
      </c>
      <c r="H35">
        <f t="shared" si="0"/>
        <v>4531408.9471585853</v>
      </c>
    </row>
    <row r="36" spans="1:8">
      <c r="A36" s="1">
        <v>12</v>
      </c>
      <c r="B36" s="1">
        <v>33479.368553322121</v>
      </c>
      <c r="C36" s="1">
        <v>1169.8018354035521</v>
      </c>
      <c r="D36" s="1">
        <v>0.45333076545242729</v>
      </c>
      <c r="E36" s="1">
        <v>2128.7106302075408</v>
      </c>
      <c r="F36">
        <f t="shared" si="1"/>
        <v>-958.90879480398871</v>
      </c>
      <c r="G36">
        <f t="shared" si="2"/>
        <v>919506.07675243809</v>
      </c>
      <c r="H36">
        <f t="shared" si="0"/>
        <v>1368436.3341135192</v>
      </c>
    </row>
    <row r="37" spans="1:8">
      <c r="A37" s="1">
        <v>13</v>
      </c>
      <c r="B37" s="1">
        <v>32620.833981272455</v>
      </c>
      <c r="C37" s="1">
        <v>4492.5773476990762</v>
      </c>
      <c r="D37" s="1">
        <v>1.7409987454704874</v>
      </c>
      <c r="E37" s="1">
        <v>1169.8018354035521</v>
      </c>
      <c r="F37">
        <f t="shared" si="1"/>
        <v>3322.7755122955241</v>
      </c>
      <c r="G37">
        <f t="shared" si="2"/>
        <v>11040837.105110783</v>
      </c>
      <c r="H37">
        <f t="shared" si="0"/>
        <v>20183251.225058865</v>
      </c>
    </row>
    <row r="38" spans="1:8">
      <c r="A38" s="1">
        <v>14</v>
      </c>
      <c r="B38" s="1">
        <v>34078.851718663405</v>
      </c>
      <c r="C38" s="1">
        <v>-265.92540063894558</v>
      </c>
      <c r="D38" s="1">
        <v>-0.10305349314425477</v>
      </c>
      <c r="E38" s="1">
        <v>4492.5773476990762</v>
      </c>
      <c r="F38">
        <f t="shared" si="1"/>
        <v>-4758.5027483380218</v>
      </c>
      <c r="G38">
        <f t="shared" si="2"/>
        <v>22643348.405940507</v>
      </c>
      <c r="H38">
        <f t="shared" si="0"/>
        <v>70716.318704983714</v>
      </c>
    </row>
    <row r="39" spans="1:8">
      <c r="A39" s="1">
        <v>15</v>
      </c>
      <c r="B39" s="1">
        <v>33751.234159779277</v>
      </c>
      <c r="C39" s="1">
        <v>-3149.3964552346224</v>
      </c>
      <c r="D39" s="1">
        <v>-1.2204787704681159</v>
      </c>
      <c r="E39" s="1">
        <v>-265.92540063894558</v>
      </c>
      <c r="F39">
        <f t="shared" si="1"/>
        <v>-2883.4710545956768</v>
      </c>
      <c r="G39">
        <f t="shared" si="2"/>
        <v>8314405.3226911044</v>
      </c>
      <c r="H39">
        <f t="shared" si="0"/>
        <v>9918698.0322444048</v>
      </c>
    </row>
    <row r="40" spans="1:8">
      <c r="A40" s="1">
        <v>16</v>
      </c>
      <c r="B40" s="1">
        <v>32448.176768591995</v>
      </c>
      <c r="C40" s="1">
        <v>-992.3789128064127</v>
      </c>
      <c r="D40" s="1">
        <v>-0.38457444547108516</v>
      </c>
      <c r="E40" s="1">
        <v>-3149.3964552346224</v>
      </c>
      <c r="F40">
        <f t="shared" si="1"/>
        <v>2157.0175424282097</v>
      </c>
      <c r="G40">
        <f t="shared" si="2"/>
        <v>4652724.6783430334</v>
      </c>
      <c r="H40">
        <f t="shared" si="0"/>
        <v>984815.90658283769</v>
      </c>
    </row>
    <row r="41" spans="1:8">
      <c r="A41" s="1">
        <v>17</v>
      </c>
      <c r="B41" s="1">
        <v>32379.920941426044</v>
      </c>
      <c r="C41" s="1">
        <v>2196.000510680311</v>
      </c>
      <c r="D41" s="1">
        <v>0.85101131004568753</v>
      </c>
      <c r="E41" s="1">
        <v>-992.3789128064127</v>
      </c>
      <c r="F41">
        <f t="shared" si="1"/>
        <v>3188.3794234867237</v>
      </c>
      <c r="G41">
        <f t="shared" si="2"/>
        <v>10165763.348113533</v>
      </c>
      <c r="H41">
        <f t="shared" si="0"/>
        <v>4822418.2429081863</v>
      </c>
    </row>
    <row r="42" spans="1:8">
      <c r="A42" s="1">
        <v>18</v>
      </c>
      <c r="B42" s="1">
        <v>30681.863143077528</v>
      </c>
      <c r="C42" s="1">
        <v>5750.7092723500682</v>
      </c>
      <c r="D42" s="1">
        <v>2.2285598786306293</v>
      </c>
      <c r="E42" s="1">
        <v>2196.000510680311</v>
      </c>
      <c r="F42">
        <f t="shared" si="1"/>
        <v>3554.7087616697572</v>
      </c>
      <c r="G42">
        <f t="shared" si="2"/>
        <v>12635954.380291739</v>
      </c>
      <c r="H42">
        <f t="shared" si="0"/>
        <v>33070657.135093052</v>
      </c>
    </row>
    <row r="43" spans="1:8" ht="14.25" thickBot="1">
      <c r="A43" s="2">
        <v>19</v>
      </c>
      <c r="B43" s="2">
        <v>33663.521825834912</v>
      </c>
      <c r="C43" s="2">
        <v>947.97617780509609</v>
      </c>
      <c r="D43" s="2">
        <v>0.36736714998126052</v>
      </c>
      <c r="E43" s="1">
        <v>5750.7092723500682</v>
      </c>
      <c r="F43">
        <f t="shared" si="1"/>
        <v>-4802.7330945449721</v>
      </c>
      <c r="G43">
        <f t="shared" si="2"/>
        <v>23066245.177437525</v>
      </c>
      <c r="H43">
        <f t="shared" si="0"/>
        <v>898658.83368595911</v>
      </c>
    </row>
    <row r="45" spans="1:8">
      <c r="G45">
        <f>SUM(G26:G43)</f>
        <v>135726252.32831201</v>
      </c>
      <c r="H45">
        <f>SUM(H25:H43)</f>
        <v>119857913.93328382</v>
      </c>
    </row>
    <row r="47" spans="1:8">
      <c r="G47" t="s">
        <v>36</v>
      </c>
      <c r="H47">
        <f>G45/H45</f>
        <v>1.1323929131943755</v>
      </c>
    </row>
  </sheetData>
  <phoneticPr fontId="18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9"/>
  <sheetViews>
    <sheetView tabSelected="1" workbookViewId="0">
      <selection activeCell="D38" sqref="D38:D39"/>
    </sheetView>
  </sheetViews>
  <sheetFormatPr defaultRowHeight="13.5"/>
  <sheetData>
    <row r="1" spans="1:9">
      <c r="A1" t="s">
        <v>3</v>
      </c>
    </row>
    <row r="2" spans="1:9" ht="14.25" thickBot="1"/>
    <row r="3" spans="1:9">
      <c r="A3" s="4" t="s">
        <v>4</v>
      </c>
      <c r="B3" s="4"/>
    </row>
    <row r="4" spans="1:9">
      <c r="A4" s="1" t="s">
        <v>5</v>
      </c>
      <c r="B4" s="1">
        <v>0.99629732956115602</v>
      </c>
    </row>
    <row r="5" spans="1:9">
      <c r="A5" s="1" t="s">
        <v>6</v>
      </c>
      <c r="B5" s="1">
        <v>0.99260836889069082</v>
      </c>
    </row>
    <row r="6" spans="1:9">
      <c r="A6" s="1" t="s">
        <v>7</v>
      </c>
      <c r="B6" s="1">
        <v>0.9366421671623959</v>
      </c>
    </row>
    <row r="7" spans="1:9">
      <c r="A7" s="1" t="s">
        <v>8</v>
      </c>
      <c r="B7" s="1">
        <v>3413.202678722464</v>
      </c>
    </row>
    <row r="8" spans="1:9" ht="14.25" thickBot="1">
      <c r="A8" s="2" t="s">
        <v>9</v>
      </c>
      <c r="B8" s="2">
        <v>20</v>
      </c>
    </row>
    <row r="10" spans="1:9" ht="14.25" thickBot="1">
      <c r="A10" t="s">
        <v>10</v>
      </c>
    </row>
    <row r="11" spans="1:9">
      <c r="A11" s="3"/>
      <c r="B11" s="3" t="s">
        <v>15</v>
      </c>
      <c r="C11" s="3" t="s">
        <v>16</v>
      </c>
      <c r="D11" s="3" t="s">
        <v>17</v>
      </c>
      <c r="E11" s="3" t="s">
        <v>18</v>
      </c>
      <c r="F11" s="3" t="s">
        <v>19</v>
      </c>
    </row>
    <row r="12" spans="1:9">
      <c r="A12" s="1" t="s">
        <v>11</v>
      </c>
      <c r="B12" s="1">
        <v>2</v>
      </c>
      <c r="C12" s="1">
        <v>28160107513.928783</v>
      </c>
      <c r="D12" s="1">
        <v>14080053756.964392</v>
      </c>
      <c r="E12" s="1">
        <v>1208.5932303582179</v>
      </c>
      <c r="F12" s="1">
        <v>4.729423125140421E-19</v>
      </c>
    </row>
    <row r="13" spans="1:9">
      <c r="A13" s="1" t="s">
        <v>12</v>
      </c>
      <c r="B13" s="1">
        <v>18</v>
      </c>
      <c r="C13" s="1">
        <v>209699145.46868765</v>
      </c>
      <c r="D13" s="1">
        <v>11649952.526038203</v>
      </c>
      <c r="E13" s="1"/>
      <c r="F13" s="1"/>
    </row>
    <row r="14" spans="1:9" ht="14.25" thickBot="1">
      <c r="A14" s="2" t="s">
        <v>13</v>
      </c>
      <c r="B14" s="2">
        <v>20</v>
      </c>
      <c r="C14" s="2">
        <v>28369806659.397472</v>
      </c>
      <c r="D14" s="2"/>
      <c r="E14" s="2"/>
      <c r="F14" s="2"/>
    </row>
    <row r="15" spans="1:9" ht="14.25" thickBot="1"/>
    <row r="16" spans="1:9">
      <c r="A16" s="3"/>
      <c r="B16" s="3" t="s">
        <v>20</v>
      </c>
      <c r="C16" s="3" t="s">
        <v>8</v>
      </c>
      <c r="D16" s="3" t="s">
        <v>21</v>
      </c>
      <c r="E16" s="3" t="s">
        <v>22</v>
      </c>
      <c r="F16" s="3" t="s">
        <v>23</v>
      </c>
      <c r="G16" s="3" t="s">
        <v>24</v>
      </c>
      <c r="H16" s="3" t="s">
        <v>25</v>
      </c>
      <c r="I16" s="3" t="s">
        <v>26</v>
      </c>
    </row>
    <row r="17" spans="1:9">
      <c r="A17" s="1" t="s">
        <v>14</v>
      </c>
      <c r="B17" s="1">
        <v>0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</row>
    <row r="18" spans="1:9">
      <c r="A18" s="1" t="s">
        <v>27</v>
      </c>
      <c r="B18" s="1">
        <v>-18700.156896577624</v>
      </c>
      <c r="C18" s="1">
        <v>24922.487566060117</v>
      </c>
      <c r="D18" s="1">
        <v>-0.75033268035586576</v>
      </c>
      <c r="E18" s="1">
        <v>0.46275050757859804</v>
      </c>
      <c r="F18" s="1">
        <v>-71060.360237512097</v>
      </c>
      <c r="G18" s="1">
        <v>33660.046444356842</v>
      </c>
      <c r="H18" s="1">
        <v>-71060.360237512097</v>
      </c>
      <c r="I18" s="1">
        <v>33660.046444356842</v>
      </c>
    </row>
    <row r="19" spans="1:9" ht="14.25" thickBot="1">
      <c r="A19" s="2" t="s">
        <v>42</v>
      </c>
      <c r="B19" s="2">
        <v>0.96171784000381733</v>
      </c>
      <c r="C19" s="2">
        <v>8.9342523751386044E-2</v>
      </c>
      <c r="D19" s="2">
        <v>10.764390792003987</v>
      </c>
      <c r="E19" s="2">
        <v>2.8415518355243977E-9</v>
      </c>
      <c r="F19" s="2">
        <v>0.77401616302573695</v>
      </c>
      <c r="G19" s="2">
        <v>1.1494195169818977</v>
      </c>
      <c r="H19" s="2">
        <v>0.77401616302573695</v>
      </c>
      <c r="I19" s="2">
        <v>1.1494195169818977</v>
      </c>
    </row>
    <row r="23" spans="1:9">
      <c r="A23" t="s">
        <v>28</v>
      </c>
    </row>
    <row r="24" spans="1:9" ht="14.25" thickBot="1"/>
    <row r="25" spans="1:9">
      <c r="A25" s="3" t="s">
        <v>29</v>
      </c>
      <c r="B25" s="3" t="s">
        <v>30</v>
      </c>
      <c r="C25" s="3" t="s">
        <v>12</v>
      </c>
      <c r="D25" s="3" t="s">
        <v>31</v>
      </c>
      <c r="E25" s="5" t="s">
        <v>32</v>
      </c>
      <c r="F25" s="6" t="s">
        <v>33</v>
      </c>
      <c r="G25" s="6" t="s">
        <v>34</v>
      </c>
      <c r="H25" s="6" t="s">
        <v>35</v>
      </c>
    </row>
    <row r="26" spans="1:9">
      <c r="A26" s="1">
        <v>1</v>
      </c>
      <c r="B26" s="1">
        <v>88319.899344906153</v>
      </c>
      <c r="C26" s="1">
        <v>-3095.1565031026112</v>
      </c>
      <c r="D26" s="1">
        <v>-0.95587098938894066</v>
      </c>
      <c r="H26">
        <f>C26^2</f>
        <v>9579993.7786983848</v>
      </c>
    </row>
    <row r="27" spans="1:9">
      <c r="A27" s="1">
        <v>2</v>
      </c>
      <c r="B27" s="1">
        <v>26089.10612816998</v>
      </c>
      <c r="C27" s="1">
        <v>-942.51695224244031</v>
      </c>
      <c r="D27" s="1">
        <v>-0.29107562436753553</v>
      </c>
      <c r="E27" s="1">
        <v>-3095.1565031026112</v>
      </c>
      <c r="F27">
        <f>C27-E27</f>
        <v>2152.6395508601709</v>
      </c>
      <c r="G27">
        <f>F27^2</f>
        <v>4633857.0359274782</v>
      </c>
      <c r="H27">
        <f t="shared" ref="H27:H45" si="0">C27^2</f>
        <v>888338.20526437846</v>
      </c>
    </row>
    <row r="28" spans="1:9">
      <c r="A28" s="1">
        <v>3</v>
      </c>
      <c r="B28" s="1">
        <v>28646.995459763337</v>
      </c>
      <c r="C28" s="1">
        <v>127.52595365003435</v>
      </c>
      <c r="D28" s="1">
        <v>3.9383585083996427E-2</v>
      </c>
      <c r="E28" s="1">
        <v>-942.51695224244031</v>
      </c>
      <c r="F28">
        <f t="shared" ref="F28:F45" si="1">C28-E28</f>
        <v>1070.0429058924747</v>
      </c>
      <c r="G28">
        <f t="shared" ref="G28:G45" si="2">F28^2</f>
        <v>1144991.8204508114</v>
      </c>
      <c r="H28">
        <f t="shared" si="0"/>
        <v>16262.868854350711</v>
      </c>
    </row>
    <row r="29" spans="1:9">
      <c r="A29" s="1">
        <v>4</v>
      </c>
      <c r="B29" s="1">
        <v>27986.259732811784</v>
      </c>
      <c r="C29" s="1">
        <v>570.1647796069592</v>
      </c>
      <c r="D29" s="1">
        <v>0.17608284797596335</v>
      </c>
      <c r="E29" s="1">
        <v>127.52595365003435</v>
      </c>
      <c r="F29">
        <f t="shared" si="1"/>
        <v>442.63882595692485</v>
      </c>
      <c r="G29">
        <f t="shared" si="2"/>
        <v>195929.1302445248</v>
      </c>
      <c r="H29">
        <f t="shared" si="0"/>
        <v>325087.87590425235</v>
      </c>
    </row>
    <row r="30" spans="1:9">
      <c r="A30" s="1">
        <v>5</v>
      </c>
      <c r="B30" s="1">
        <v>27873.932500185834</v>
      </c>
      <c r="C30" s="1">
        <v>3370.0711740562292</v>
      </c>
      <c r="D30" s="1">
        <v>1.0407723371103093</v>
      </c>
      <c r="E30" s="1">
        <v>570.1647796069592</v>
      </c>
      <c r="F30">
        <f t="shared" si="1"/>
        <v>2799.90639444927</v>
      </c>
      <c r="G30">
        <f t="shared" si="2"/>
        <v>7839475.8176779114</v>
      </c>
      <c r="H30">
        <f t="shared" si="0"/>
        <v>11357379.718204731</v>
      </c>
    </row>
    <row r="31" spans="1:9">
      <c r="A31" s="1">
        <v>6</v>
      </c>
      <c r="B31" s="1">
        <v>36542.19247940179</v>
      </c>
      <c r="C31" s="1">
        <v>-2454.0884358824915</v>
      </c>
      <c r="D31" s="1">
        <v>-0.75789122097816808</v>
      </c>
      <c r="E31" s="1">
        <v>3370.0711740562292</v>
      </c>
      <c r="F31">
        <f t="shared" si="1"/>
        <v>-5824.1596099387207</v>
      </c>
      <c r="G31">
        <f t="shared" si="2"/>
        <v>33920835.162041552</v>
      </c>
      <c r="H31">
        <f t="shared" si="0"/>
        <v>6022550.0511321733</v>
      </c>
    </row>
    <row r="32" spans="1:9">
      <c r="A32" s="1">
        <v>7</v>
      </c>
      <c r="B32" s="1">
        <v>36870.685980385751</v>
      </c>
      <c r="C32" s="1">
        <v>-1237.4029726173612</v>
      </c>
      <c r="D32" s="1">
        <v>-0.382144683967653</v>
      </c>
      <c r="E32" s="1">
        <v>-2454.0884358824915</v>
      </c>
      <c r="F32">
        <f t="shared" si="1"/>
        <v>1216.6854632651302</v>
      </c>
      <c r="G32">
        <f t="shared" si="2"/>
        <v>1480323.5165206846</v>
      </c>
      <c r="H32">
        <f t="shared" si="0"/>
        <v>1531166.1166422821</v>
      </c>
    </row>
    <row r="33" spans="1:8">
      <c r="A33" s="1">
        <v>8</v>
      </c>
      <c r="B33" s="1">
        <v>39444.116585262804</v>
      </c>
      <c r="C33" s="1">
        <v>-2622.4149519141793</v>
      </c>
      <c r="D33" s="1">
        <v>-0.80987516209982602</v>
      </c>
      <c r="E33" s="1">
        <v>-1237.4029726173612</v>
      </c>
      <c r="F33">
        <f t="shared" si="1"/>
        <v>-1385.011979296818</v>
      </c>
      <c r="G33">
        <f t="shared" si="2"/>
        <v>1918258.1827956894</v>
      </c>
      <c r="H33">
        <f t="shared" si="0"/>
        <v>6877060.1800230471</v>
      </c>
    </row>
    <row r="34" spans="1:8">
      <c r="A34" s="1">
        <v>9</v>
      </c>
      <c r="B34" s="1">
        <v>39316.492324573235</v>
      </c>
      <c r="C34" s="1">
        <v>-5108.2176127367857</v>
      </c>
      <c r="D34" s="1">
        <v>-1.5775606237055111</v>
      </c>
      <c r="E34" s="1">
        <v>-2622.4149519141793</v>
      </c>
      <c r="F34">
        <f t="shared" si="1"/>
        <v>-2485.8026608226064</v>
      </c>
      <c r="G34">
        <f t="shared" si="2"/>
        <v>6179214.86855275</v>
      </c>
      <c r="H34">
        <f t="shared" si="0"/>
        <v>26093887.179074306</v>
      </c>
    </row>
    <row r="35" spans="1:8">
      <c r="A35" s="1">
        <v>10</v>
      </c>
      <c r="B35" s="1">
        <v>33593.535231103524</v>
      </c>
      <c r="C35" s="1">
        <v>813.22103507713473</v>
      </c>
      <c r="D35" s="1">
        <v>0.25114542499284692</v>
      </c>
      <c r="E35" s="1">
        <v>-5108.2176127367857</v>
      </c>
      <c r="F35">
        <f t="shared" si="1"/>
        <v>5921.4386478139204</v>
      </c>
      <c r="G35">
        <f t="shared" si="2"/>
        <v>35063435.659824349</v>
      </c>
      <c r="H35">
        <f t="shared" si="0"/>
        <v>661328.45189192635</v>
      </c>
    </row>
    <row r="36" spans="1:8">
      <c r="A36" s="1">
        <v>11</v>
      </c>
      <c r="B36" s="1">
        <v>31888.80985613705</v>
      </c>
      <c r="C36" s="1">
        <v>298.76687783390662</v>
      </c>
      <c r="D36" s="1">
        <v>9.2267577043509977E-2</v>
      </c>
      <c r="E36" s="1">
        <v>813.22103507713473</v>
      </c>
      <c r="F36">
        <f t="shared" si="1"/>
        <v>-514.45415724322811</v>
      </c>
      <c r="G36">
        <f t="shared" si="2"/>
        <v>264663.07990484009</v>
      </c>
      <c r="H36">
        <f t="shared" si="0"/>
        <v>89261.647290620487</v>
      </c>
    </row>
    <row r="37" spans="1:8">
      <c r="A37" s="1">
        <v>12</v>
      </c>
      <c r="B37" s="1">
        <v>34298.545416845489</v>
      </c>
      <c r="C37" s="1">
        <v>1880.5064877599798</v>
      </c>
      <c r="D37" s="1">
        <v>0.5807530556873628</v>
      </c>
      <c r="E37" s="1">
        <v>298.76687783390662</v>
      </c>
      <c r="F37">
        <f t="shared" si="1"/>
        <v>1581.7396099260732</v>
      </c>
      <c r="G37">
        <f t="shared" si="2"/>
        <v>2501900.1936090863</v>
      </c>
      <c r="H37">
        <f t="shared" si="0"/>
        <v>3536304.6505073751</v>
      </c>
    </row>
    <row r="38" spans="1:8">
      <c r="A38" s="1">
        <v>13</v>
      </c>
      <c r="B38" s="1">
        <v>33123.327789157149</v>
      </c>
      <c r="C38" s="1">
        <v>1525.8425995685247</v>
      </c>
      <c r="D38" s="1">
        <v>0.47122291678606154</v>
      </c>
      <c r="E38" s="1">
        <v>1880.5064877599798</v>
      </c>
      <c r="F38">
        <f t="shared" si="1"/>
        <v>-354.66388819145504</v>
      </c>
      <c r="G38">
        <f t="shared" si="2"/>
        <v>125786.47358708092</v>
      </c>
      <c r="H38">
        <f t="shared" si="0"/>
        <v>2328195.6386580332</v>
      </c>
    </row>
    <row r="39" spans="1:8">
      <c r="A39" s="1">
        <v>14</v>
      </c>
      <c r="B39" s="1">
        <v>31356.229422090535</v>
      </c>
      <c r="C39" s="1">
        <v>5757.1819068809964</v>
      </c>
      <c r="D39" s="1">
        <v>1.7779789680767577</v>
      </c>
      <c r="E39" s="1">
        <v>1525.8425995685247</v>
      </c>
      <c r="F39">
        <f t="shared" si="1"/>
        <v>4231.3393073124716</v>
      </c>
      <c r="G39">
        <f t="shared" si="2"/>
        <v>17904232.333607588</v>
      </c>
      <c r="H39">
        <f t="shared" si="0"/>
        <v>33145143.508917905</v>
      </c>
    </row>
    <row r="40" spans="1:8">
      <c r="A40" s="1">
        <v>15</v>
      </c>
      <c r="B40" s="1">
        <v>34357.227689110412</v>
      </c>
      <c r="C40" s="1">
        <v>-544.30137108595227</v>
      </c>
      <c r="D40" s="1">
        <v>-0.1680955032755698</v>
      </c>
      <c r="E40" s="1">
        <v>5757.1819068809964</v>
      </c>
      <c r="F40">
        <f t="shared" si="1"/>
        <v>-6301.4832779669487</v>
      </c>
      <c r="G40">
        <f t="shared" si="2"/>
        <v>39708691.502497077</v>
      </c>
      <c r="H40">
        <f t="shared" si="0"/>
        <v>296263.98256604752</v>
      </c>
    </row>
    <row r="41" spans="1:8">
      <c r="A41" s="1">
        <v>16</v>
      </c>
      <c r="B41" s="1">
        <v>33682.901375209804</v>
      </c>
      <c r="C41" s="1">
        <v>-3081.0636706651494</v>
      </c>
      <c r="D41" s="1">
        <v>-0.95151872814729244</v>
      </c>
      <c r="E41" s="1">
        <v>-544.30137108595227</v>
      </c>
      <c r="F41">
        <f t="shared" si="1"/>
        <v>-2536.7622995791971</v>
      </c>
      <c r="G41">
        <f t="shared" si="2"/>
        <v>6435162.964566336</v>
      </c>
      <c r="H41">
        <f t="shared" si="0"/>
        <v>9492953.3426926043</v>
      </c>
    </row>
    <row r="42" spans="1:8">
      <c r="A42" s="1">
        <v>17</v>
      </c>
      <c r="B42" s="1">
        <v>31000.853775584528</v>
      </c>
      <c r="C42" s="1">
        <v>454.94408020105402</v>
      </c>
      <c r="D42" s="1">
        <v>0.14049946993714466</v>
      </c>
      <c r="E42" s="1">
        <v>-3081.0636706651494</v>
      </c>
      <c r="F42">
        <f t="shared" si="1"/>
        <v>3536.0077508662034</v>
      </c>
      <c r="G42">
        <f t="shared" si="2"/>
        <v>12503350.814185867</v>
      </c>
      <c r="H42">
        <f t="shared" si="0"/>
        <v>206974.11610998306</v>
      </c>
    </row>
    <row r="43" spans="1:8">
      <c r="A43" s="1">
        <v>18</v>
      </c>
      <c r="B43" s="1">
        <v>30860.364662327531</v>
      </c>
      <c r="C43" s="1">
        <v>3715.5567897788242</v>
      </c>
      <c r="D43" s="1">
        <v>1.1474679684909419</v>
      </c>
      <c r="E43" s="1">
        <v>454.94408020105402</v>
      </c>
      <c r="F43">
        <f t="shared" si="1"/>
        <v>3260.6127095777701</v>
      </c>
      <c r="G43">
        <f t="shared" si="2"/>
        <v>10631595.241860088</v>
      </c>
      <c r="H43">
        <f t="shared" si="0"/>
        <v>13805362.258071521</v>
      </c>
    </row>
    <row r="44" spans="1:8">
      <c r="A44" s="1">
        <v>19</v>
      </c>
      <c r="B44" s="1">
        <v>27365.298464256244</v>
      </c>
      <c r="C44" s="1">
        <v>9067.2739511713517</v>
      </c>
      <c r="D44" s="1">
        <v>2.8002280705607974</v>
      </c>
      <c r="E44" s="1">
        <v>3715.5567897788242</v>
      </c>
      <c r="F44">
        <f t="shared" si="1"/>
        <v>5351.7171613925275</v>
      </c>
      <c r="G44">
        <f t="shared" si="2"/>
        <v>28640876.575543292</v>
      </c>
      <c r="H44">
        <f t="shared" si="0"/>
        <v>82215456.905590534</v>
      </c>
    </row>
    <row r="45" spans="1:8" ht="14.25" thickBot="1">
      <c r="A45" s="2">
        <v>20</v>
      </c>
      <c r="B45" s="2">
        <v>33502.365463051196</v>
      </c>
      <c r="C45" s="2">
        <v>1109.1325405888128</v>
      </c>
      <c r="D45" s="2">
        <v>0.34253118311573483</v>
      </c>
      <c r="E45" s="1">
        <v>9067.2739511713517</v>
      </c>
      <c r="F45">
        <f t="shared" si="1"/>
        <v>-7958.1414105825388</v>
      </c>
      <c r="G45">
        <f t="shared" si="2"/>
        <v>63332014.71082864</v>
      </c>
      <c r="H45">
        <f t="shared" si="0"/>
        <v>1230174.9925929946</v>
      </c>
    </row>
    <row r="47" spans="1:8">
      <c r="G47">
        <f>SUM(G27:G45)</f>
        <v>274424595.08422565</v>
      </c>
      <c r="H47">
        <f>SUM(H26:H45)</f>
        <v>209699145.46868744</v>
      </c>
    </row>
    <row r="49" spans="7:8">
      <c r="G49" t="s">
        <v>36</v>
      </c>
      <c r="H49">
        <f>G47/H47</f>
        <v>1.3086586236242108</v>
      </c>
    </row>
  </sheetData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selection activeCell="L29" sqref="L29"/>
    </sheetView>
  </sheetViews>
  <sheetFormatPr defaultRowHeight="13.5"/>
  <sheetData>
    <row r="1" spans="1:12">
      <c r="A1" t="s">
        <v>0</v>
      </c>
      <c r="B1" t="s">
        <v>1</v>
      </c>
      <c r="C1" t="s">
        <v>2</v>
      </c>
      <c r="E1" t="s">
        <v>37</v>
      </c>
      <c r="F1" t="s">
        <v>38</v>
      </c>
      <c r="G1" t="s">
        <v>39</v>
      </c>
      <c r="I1" t="s">
        <v>40</v>
      </c>
      <c r="J1" t="s">
        <v>38</v>
      </c>
      <c r="K1" t="s">
        <v>41</v>
      </c>
      <c r="L1" t="s">
        <v>39</v>
      </c>
    </row>
    <row r="2" spans="1:12">
      <c r="A2">
        <v>1983</v>
      </c>
      <c r="B2">
        <v>185234</v>
      </c>
      <c r="C2">
        <v>219047</v>
      </c>
      <c r="J2">
        <f>SQRT(1-Sheet2!B18^2)*'ex3-3'!B2</f>
        <v>85224.742841803542</v>
      </c>
      <c r="K2">
        <f>SQRT(1-Sheet2!B18^2)</f>
        <v>0.46009233100728558</v>
      </c>
      <c r="L2">
        <f>SQRT(1-Sheet2!B18^2)*'ex3-3'!C2</f>
        <v>100781.84483015288</v>
      </c>
    </row>
    <row r="3" spans="1:12">
      <c r="A3">
        <v>1984</v>
      </c>
      <c r="B3">
        <v>189610.5</v>
      </c>
      <c r="C3">
        <v>223793.4</v>
      </c>
      <c r="F3">
        <f>B3-Sheet2!$B$18*'ex3-3'!B2</f>
        <v>25146.58917592754</v>
      </c>
      <c r="G3">
        <f>'ex3-3'!C3-Sheet2!$B$18*'ex3-3'!C2</f>
        <v>29307.904495499737</v>
      </c>
      <c r="J3">
        <f>B3-Sheet2!$B$18*'ex3-3'!B2</f>
        <v>25146.58917592754</v>
      </c>
      <c r="K3">
        <f>1-Sheet2!$B$18</f>
        <v>0.112128924365546</v>
      </c>
      <c r="L3">
        <f>C3-Sheet2!$B$18*'ex3-3'!C2</f>
        <v>29307.904495499737</v>
      </c>
    </row>
    <row r="4" spans="1:12">
      <c r="A4">
        <v>1985</v>
      </c>
      <c r="B4">
        <v>197124.2</v>
      </c>
      <c r="C4">
        <v>230667.3</v>
      </c>
      <c r="F4">
        <f>B4-Sheet2!$B$18*'ex3-3'!B3</f>
        <v>28774.521413413371</v>
      </c>
      <c r="G4">
        <f>'ex3-3'!C4-Sheet2!$B$18*'ex3-3'!C3</f>
        <v>31967.613222108368</v>
      </c>
      <c r="J4">
        <f>B4-Sheet2!$B$18*'ex3-3'!B3</f>
        <v>28774.521413413371</v>
      </c>
      <c r="K4">
        <f>1-Sheet2!$B$18</f>
        <v>0.112128924365546</v>
      </c>
      <c r="L4">
        <f>C4-Sheet2!$B$18*'ex3-3'!C3</f>
        <v>31967.613222108368</v>
      </c>
    </row>
    <row r="5" spans="1:12">
      <c r="A5">
        <v>1986</v>
      </c>
      <c r="B5">
        <v>203577.3</v>
      </c>
      <c r="C5">
        <v>236083.4</v>
      </c>
      <c r="F5">
        <f>B5-Sheet2!$B$18*'ex3-3'!B4</f>
        <v>28556.424512418744</v>
      </c>
      <c r="G5">
        <f>'ex3-3'!C5-Sheet2!$B$18*'ex3-3'!C4</f>
        <v>31280.576235304703</v>
      </c>
      <c r="J5">
        <f>B5-Sheet2!$B$18*'ex3-3'!B4</f>
        <v>28556.424512418744</v>
      </c>
      <c r="K5">
        <f>1-Sheet2!$B$18</f>
        <v>0.112128924365546</v>
      </c>
      <c r="L5">
        <f>C5-Sheet2!$B$18*'ex3-3'!C4</f>
        <v>31280.576235304703</v>
      </c>
    </row>
    <row r="6" spans="1:12">
      <c r="A6">
        <v>1987</v>
      </c>
      <c r="B6">
        <v>211994.4</v>
      </c>
      <c r="C6">
        <v>240775.4</v>
      </c>
      <c r="F6">
        <f>B6-Sheet2!$B$18*'ex3-3'!B5</f>
        <v>31244.003674242063</v>
      </c>
      <c r="G6">
        <f>'ex3-3'!C6-Sheet2!$B$18*'ex3-3'!C5</f>
        <v>31163.777702560939</v>
      </c>
      <c r="J6">
        <f>B6-Sheet2!$B$18*'ex3-3'!B5</f>
        <v>31244.003674242063</v>
      </c>
      <c r="K6">
        <f>1-Sheet2!$B$18</f>
        <v>0.112128924365546</v>
      </c>
      <c r="L6">
        <f>C6-Sheet2!$B$18*'ex3-3'!C5</f>
        <v>31163.777702560939</v>
      </c>
    </row>
    <row r="7" spans="1:12">
      <c r="A7">
        <v>1988</v>
      </c>
      <c r="B7">
        <v>222311.8</v>
      </c>
      <c r="C7">
        <v>253954.6</v>
      </c>
      <c r="F7">
        <f>B7-Sheet2!$B$18*'ex3-3'!B6</f>
        <v>34088.104043519299</v>
      </c>
      <c r="G7">
        <f>'ex3-3'!C7-Sheet2!$B$18*'ex3-3'!C6</f>
        <v>40177.086615684093</v>
      </c>
      <c r="J7">
        <f>B7-Sheet2!$B$18*'ex3-3'!B6</f>
        <v>34088.104043519299</v>
      </c>
      <c r="K7">
        <f>1-Sheet2!$B$18</f>
        <v>0.112128924365546</v>
      </c>
      <c r="L7">
        <f>C7-Sheet2!$B$18*'ex3-3'!C6</f>
        <v>40177.086615684093</v>
      </c>
    </row>
    <row r="8" spans="1:12">
      <c r="A8">
        <v>1989</v>
      </c>
      <c r="B8">
        <v>233017.5</v>
      </c>
      <c r="C8">
        <v>265997.59999999998</v>
      </c>
      <c r="F8">
        <f>B8-Sheet2!$B$18*'ex3-3'!B7</f>
        <v>35633.28300776839</v>
      </c>
      <c r="G8">
        <f>'ex3-3'!C8-Sheet2!$B$18*'ex3-3'!C7</f>
        <v>40518.656135682453</v>
      </c>
      <c r="J8">
        <f>B8-Sheet2!$B$18*'ex3-3'!B7</f>
        <v>35633.28300776839</v>
      </c>
      <c r="K8">
        <f>1-Sheet2!$B$18</f>
        <v>0.112128924365546</v>
      </c>
      <c r="L8">
        <f>C8-Sheet2!$B$18*'ex3-3'!C7</f>
        <v>40518.656135682453</v>
      </c>
    </row>
    <row r="9" spans="1:12">
      <c r="A9">
        <v>1990</v>
      </c>
      <c r="B9">
        <v>243711.2</v>
      </c>
      <c r="C9">
        <v>279366.09999999998</v>
      </c>
      <c r="F9">
        <f>B9-Sheet2!$B$18*'ex3-3'!B8</f>
        <v>36821.701633348624</v>
      </c>
      <c r="G9">
        <f>'ex3-3'!C9-Sheet2!$B$18*'ex3-3'!C8</f>
        <v>43194.524771816767</v>
      </c>
      <c r="J9">
        <f>B9-Sheet2!$B$18*'ex3-3'!B8</f>
        <v>36821.701633348624</v>
      </c>
      <c r="K9">
        <f>1-Sheet2!$B$18</f>
        <v>0.112128924365546</v>
      </c>
      <c r="L9">
        <f>C9-Sheet2!$B$18*'ex3-3'!C8</f>
        <v>43194.524771816767</v>
      </c>
    </row>
    <row r="10" spans="1:12">
      <c r="A10">
        <v>1991</v>
      </c>
      <c r="B10">
        <v>250592.4</v>
      </c>
      <c r="C10">
        <v>291102.90000000002</v>
      </c>
      <c r="F10">
        <f>B10-Sheet2!$B$18*'ex3-3'!B9</f>
        <v>34208.27471183645</v>
      </c>
      <c r="G10">
        <f>'ex3-3'!C10-Sheet2!$B$18*'ex3-3'!C9</f>
        <v>43061.820297197613</v>
      </c>
      <c r="J10">
        <f>B10-Sheet2!$B$18*'ex3-3'!B9</f>
        <v>34208.27471183645</v>
      </c>
      <c r="K10">
        <f>1-Sheet2!$B$18</f>
        <v>0.112128924365546</v>
      </c>
      <c r="L10">
        <f>C10-Sheet2!$B$18*'ex3-3'!C9</f>
        <v>43061.820297197613</v>
      </c>
    </row>
    <row r="11" spans="1:12">
      <c r="A11">
        <v>1992</v>
      </c>
      <c r="B11">
        <v>256900.5</v>
      </c>
      <c r="C11">
        <v>295572.90000000002</v>
      </c>
      <c r="F11">
        <f>B11-Sheet2!$B$18*'ex3-3'!B10</f>
        <v>34406.756266180659</v>
      </c>
      <c r="G11">
        <f>'ex3-3'!C11-Sheet2!$B$18*'ex3-3'!C10</f>
        <v>37111.055056691112</v>
      </c>
      <c r="J11">
        <f>B11-Sheet2!$B$18*'ex3-3'!B10</f>
        <v>34406.756266180659</v>
      </c>
      <c r="K11">
        <f>1-Sheet2!$B$18</f>
        <v>0.112128924365546</v>
      </c>
      <c r="L11">
        <f>C11-Sheet2!$B$18*'ex3-3'!C10</f>
        <v>37111.055056691112</v>
      </c>
    </row>
    <row r="12" spans="1:12">
      <c r="A12">
        <v>1993</v>
      </c>
      <c r="B12">
        <v>260282.1</v>
      </c>
      <c r="C12">
        <v>297769.09999999998</v>
      </c>
      <c r="F12">
        <f>B12-Sheet2!$B$18*'ex3-3'!B11</f>
        <v>32187.576733970956</v>
      </c>
      <c r="G12">
        <f>'ex3-3'!C12-Sheet2!$B$18*'ex3-3'!C11</f>
        <v>35338.47134860506</v>
      </c>
      <c r="J12">
        <f>B12-Sheet2!$B$18*'ex3-3'!B11</f>
        <v>32187.576733970956</v>
      </c>
      <c r="K12">
        <f>1-Sheet2!$B$18</f>
        <v>0.112128924365546</v>
      </c>
      <c r="L12">
        <f>C12-Sheet2!$B$18*'ex3-3'!C11</f>
        <v>35338.47134860506</v>
      </c>
    </row>
    <row r="13" spans="1:12">
      <c r="A13">
        <v>1994</v>
      </c>
      <c r="B13">
        <v>267276</v>
      </c>
      <c r="C13">
        <v>302224.7</v>
      </c>
      <c r="F13">
        <f>B13-Sheet2!$B$18*'ex3-3'!B12</f>
        <v>36179.051904605469</v>
      </c>
      <c r="G13">
        <f>'ex3-3'!C13-Sheet2!$B$18*'ex3-3'!C12</f>
        <v>37844.128892296751</v>
      </c>
      <c r="J13">
        <f>B13-Sheet2!$B$18*'ex3-3'!B12</f>
        <v>36179.051904605469</v>
      </c>
      <c r="K13">
        <f>1-Sheet2!$B$18</f>
        <v>0.112128924365546</v>
      </c>
      <c r="L13">
        <f>C13-Sheet2!$B$18*'ex3-3'!C12</f>
        <v>37844.128892296751</v>
      </c>
    </row>
    <row r="14" spans="1:12">
      <c r="A14">
        <v>1995</v>
      </c>
      <c r="B14">
        <v>271955.8</v>
      </c>
      <c r="C14">
        <v>304958.7</v>
      </c>
      <c r="F14">
        <f>B14-Sheet2!$B$18*'ex3-3'!B13</f>
        <v>34649.170388725674</v>
      </c>
      <c r="G14">
        <f>'ex3-3'!C14-Sheet2!$B$18*'ex3-3'!C13</f>
        <v>36622.130527699832</v>
      </c>
      <c r="J14">
        <f>B14-Sheet2!$B$18*'ex3-3'!B13</f>
        <v>34649.170388725674</v>
      </c>
      <c r="K14">
        <f>1-Sheet2!$B$18</f>
        <v>0.112128924365546</v>
      </c>
      <c r="L14">
        <f>C14-Sheet2!$B$18*'ex3-3'!C13</f>
        <v>36622.130527699832</v>
      </c>
    </row>
    <row r="15" spans="1:12">
      <c r="A15">
        <v>1996</v>
      </c>
      <c r="B15">
        <v>278575.09999999998</v>
      </c>
      <c r="C15">
        <v>305548.7</v>
      </c>
      <c r="F15">
        <f>B15-Sheet2!$B$18*'ex3-3'!B14</f>
        <v>37113.411328971531</v>
      </c>
      <c r="G15">
        <f>'ex3-3'!C15-Sheet2!$B$18*'ex3-3'!C14</f>
        <v>34784.691006915236</v>
      </c>
      <c r="J15">
        <f>B15-Sheet2!$B$18*'ex3-3'!B14</f>
        <v>37113.411328971531</v>
      </c>
      <c r="K15">
        <f>1-Sheet2!$B$18</f>
        <v>0.112128924365546</v>
      </c>
      <c r="L15">
        <f>C15-Sheet2!$B$18*'ex3-3'!C14</f>
        <v>34784.691006915236</v>
      </c>
    </row>
    <row r="16" spans="1:12">
      <c r="A16">
        <v>1997</v>
      </c>
      <c r="B16">
        <v>281151.7</v>
      </c>
      <c r="C16">
        <v>309193</v>
      </c>
      <c r="F16">
        <f>B16-Sheet2!$B$18*'ex3-3'!B15</f>
        <v>33812.92631802446</v>
      </c>
      <c r="G16">
        <f>'ex3-3'!C16-Sheet2!$B$18*'ex3-3'!C15</f>
        <v>37905.147072290885</v>
      </c>
      <c r="J16">
        <f>B16-Sheet2!$B$18*'ex3-3'!B15</f>
        <v>33812.92631802446</v>
      </c>
      <c r="K16">
        <f>1-Sheet2!$B$18</f>
        <v>0.112128924365546</v>
      </c>
      <c r="L16">
        <f>C16-Sheet2!$B$18*'ex3-3'!C15</f>
        <v>37905.147072290885</v>
      </c>
    </row>
    <row r="17" spans="1:12">
      <c r="A17">
        <v>1998</v>
      </c>
      <c r="B17">
        <v>280228.3</v>
      </c>
      <c r="C17">
        <v>311727.5</v>
      </c>
      <c r="F17">
        <f>B17-Sheet2!$B$18*'ex3-3'!B16</f>
        <v>30601.837704544654</v>
      </c>
      <c r="G17">
        <f>'ex3-3'!C17-Sheet2!$B$18*'ex3-3'!C16</f>
        <v>37203.978511356283</v>
      </c>
      <c r="J17">
        <f>B17-Sheet2!$B$18*'ex3-3'!B16</f>
        <v>30601.837704544654</v>
      </c>
      <c r="K17">
        <f>1-Sheet2!$B$18</f>
        <v>0.112128924365546</v>
      </c>
      <c r="L17">
        <f>C17-Sheet2!$B$18*'ex3-3'!C16</f>
        <v>37203.978511356283</v>
      </c>
    </row>
    <row r="18" spans="1:12">
      <c r="A18">
        <v>1999</v>
      </c>
      <c r="B18">
        <v>280262.40000000002</v>
      </c>
      <c r="C18">
        <v>311189</v>
      </c>
      <c r="F18">
        <f>B18-Sheet2!$B$18*'ex3-3'!B17</f>
        <v>31455.797855785582</v>
      </c>
      <c r="G18">
        <f>'ex3-3'!C18-Sheet2!$B$18*'ex3-3'!C17</f>
        <v>34415.169270160724</v>
      </c>
      <c r="J18">
        <f>B18-Sheet2!$B$18*'ex3-3'!B17</f>
        <v>31455.797855785582</v>
      </c>
      <c r="K18">
        <f>1-Sheet2!$B$18</f>
        <v>0.112128924365546</v>
      </c>
      <c r="L18">
        <f>C18-Sheet2!$B$18*'ex3-3'!C17</f>
        <v>34415.169270160724</v>
      </c>
    </row>
    <row r="19" spans="1:12">
      <c r="A19">
        <v>2000</v>
      </c>
      <c r="B19">
        <v>283412.8</v>
      </c>
      <c r="C19">
        <v>310564.8</v>
      </c>
      <c r="F19">
        <f>B19-Sheet2!$B$18*'ex3-3'!B18</f>
        <v>34575.921452106355</v>
      </c>
      <c r="G19">
        <f>'ex3-3'!C19-Sheet2!$B$18*'ex3-3'!C18</f>
        <v>34269.087844389898</v>
      </c>
      <c r="J19">
        <f>B19-Sheet2!$B$18*'ex3-3'!B18</f>
        <v>34575.921452106355</v>
      </c>
      <c r="K19">
        <f>1-Sheet2!$B$18</f>
        <v>0.112128924365546</v>
      </c>
      <c r="L19">
        <f>C19-Sheet2!$B$18*'ex3-3'!C18</f>
        <v>34269.087844389898</v>
      </c>
    </row>
    <row r="20" spans="1:12">
      <c r="A20">
        <v>2001</v>
      </c>
      <c r="B20">
        <v>288066.59999999998</v>
      </c>
      <c r="C20">
        <v>306376.40000000002</v>
      </c>
      <c r="F20">
        <f>B20-Sheet2!$B$18*'ex3-3'!B19</f>
        <v>36432.572415427596</v>
      </c>
      <c r="G20">
        <f>'ex3-3'!C20-Sheet2!$B$18*'ex3-3'!C19</f>
        <v>30634.896969800931</v>
      </c>
      <c r="J20">
        <f>B20-Sheet2!$B$18*'ex3-3'!B19</f>
        <v>36432.572415427596</v>
      </c>
      <c r="K20">
        <f>1-Sheet2!$B$18</f>
        <v>0.112128924365546</v>
      </c>
      <c r="L20">
        <f>C20-Sheet2!$B$18*'ex3-3'!C19</f>
        <v>30634.896969800931</v>
      </c>
    </row>
    <row r="21" spans="1:12">
      <c r="A21">
        <v>2002</v>
      </c>
      <c r="B21">
        <v>290377.5</v>
      </c>
      <c r="C21">
        <v>309039</v>
      </c>
      <c r="F21">
        <f>B21-Sheet2!$B$18*'ex3-3'!B20</f>
        <v>34611.498003640008</v>
      </c>
      <c r="G21">
        <f>'ex3-3'!C21-Sheet2!$B$18*'ex3-3'!C20</f>
        <v>37016.256182988232</v>
      </c>
      <c r="J21">
        <f>B21-Sheet2!$B$18*'ex3-3'!B20</f>
        <v>34611.498003640008</v>
      </c>
      <c r="K21">
        <f>1-Sheet2!$B$18</f>
        <v>0.112128924365546</v>
      </c>
      <c r="L21">
        <f>C21-Sheet2!$B$18*'ex3-3'!C20</f>
        <v>37016.256182988232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Sheet2</vt:lpstr>
      <vt:lpstr>Sheet1</vt:lpstr>
      <vt:lpstr>CO法</vt:lpstr>
      <vt:lpstr>PW変換</vt:lpstr>
      <vt:lpstr>ex3-3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kawada</cp:lastModifiedBy>
  <dcterms:created xsi:type="dcterms:W3CDTF">2009-12-14T06:57:55Z</dcterms:created>
  <dcterms:modified xsi:type="dcterms:W3CDTF">2009-12-21T06:39:44Z</dcterms:modified>
</cp:coreProperties>
</file>