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19200" windowHeight="12090"/>
  </bookViews>
  <sheets>
    <sheet name="Sheet4" sheetId="4" r:id="rId1"/>
    <sheet name="Sheet1" sheetId="1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E15" i="1"/>
  <c r="E18"/>
  <c r="E16"/>
  <c r="K15"/>
  <c r="K13"/>
  <c r="K11"/>
  <c r="K10"/>
  <c r="K9"/>
  <c r="K8"/>
  <c r="K7"/>
  <c r="K6"/>
  <c r="K5"/>
  <c r="K4"/>
  <c r="K3"/>
  <c r="K2"/>
  <c r="C17"/>
  <c r="C18"/>
  <c r="J11"/>
  <c r="J10"/>
  <c r="J9"/>
  <c r="J8"/>
  <c r="J7"/>
  <c r="J6"/>
  <c r="J5"/>
  <c r="J4"/>
  <c r="J3"/>
  <c r="J2"/>
  <c r="I11"/>
  <c r="I10"/>
  <c r="I9"/>
  <c r="I8"/>
  <c r="I7"/>
  <c r="I6"/>
  <c r="I5"/>
  <c r="I4"/>
  <c r="I3"/>
  <c r="I2"/>
  <c r="C16"/>
  <c r="C15"/>
  <c r="H13"/>
  <c r="G13"/>
  <c r="F13"/>
  <c r="H11"/>
  <c r="H10"/>
  <c r="H9"/>
  <c r="H8"/>
  <c r="H7"/>
  <c r="H6"/>
  <c r="H5"/>
  <c r="H4"/>
  <c r="H3"/>
  <c r="H2"/>
  <c r="G3"/>
  <c r="G4"/>
  <c r="G5"/>
  <c r="G6"/>
  <c r="G7"/>
  <c r="G8"/>
  <c r="G9"/>
  <c r="G10"/>
  <c r="G11"/>
  <c r="G2"/>
  <c r="F11"/>
  <c r="F10"/>
  <c r="F9"/>
  <c r="F8"/>
  <c r="F7"/>
  <c r="F6"/>
  <c r="F5"/>
  <c r="F4"/>
  <c r="F3"/>
  <c r="F2"/>
  <c r="E11"/>
  <c r="E10"/>
  <c r="E9"/>
  <c r="E8"/>
  <c r="E7"/>
  <c r="E6"/>
  <c r="E5"/>
  <c r="E4"/>
  <c r="E3"/>
  <c r="E2"/>
  <c r="D11"/>
  <c r="D10"/>
  <c r="D9"/>
  <c r="D8"/>
  <c r="D7"/>
  <c r="D6"/>
  <c r="D5"/>
  <c r="D4"/>
  <c r="D3"/>
  <c r="D2"/>
  <c r="C13"/>
  <c r="B13"/>
</calcChain>
</file>

<file path=xl/sharedStrings.xml><?xml version="1.0" encoding="utf-8"?>
<sst xmlns="http://schemas.openxmlformats.org/spreadsheetml/2006/main" count="51" uniqueCount="49">
  <si>
    <t>年</t>
    <rPh sb="0" eb="1">
      <t>ネン</t>
    </rPh>
    <phoneticPr fontId="1"/>
  </si>
  <si>
    <t>家計消費支出</t>
    <rPh sb="0" eb="2">
      <t>カケイ</t>
    </rPh>
    <rPh sb="2" eb="4">
      <t>ショウヒ</t>
    </rPh>
    <rPh sb="4" eb="6">
      <t>シシュツ</t>
    </rPh>
    <phoneticPr fontId="1"/>
  </si>
  <si>
    <t>家計可処分所得</t>
    <rPh sb="0" eb="2">
      <t>カケイ</t>
    </rPh>
    <rPh sb="2" eb="5">
      <t>カショブン</t>
    </rPh>
    <rPh sb="5" eb="7">
      <t>ショトク</t>
    </rPh>
    <phoneticPr fontId="1"/>
  </si>
  <si>
    <t>平均</t>
    <rPh sb="0" eb="2">
      <t>ヘイキン</t>
    </rPh>
    <phoneticPr fontId="1"/>
  </si>
  <si>
    <t>偏差y</t>
    <rPh sb="0" eb="2">
      <t>ヘンサ</t>
    </rPh>
    <phoneticPr fontId="1"/>
  </si>
  <si>
    <t>偏差x</t>
    <rPh sb="0" eb="2">
      <t>ヘンサ</t>
    </rPh>
    <phoneticPr fontId="1"/>
  </si>
  <si>
    <t>y^2</t>
    <phoneticPr fontId="1"/>
  </si>
  <si>
    <t>x^2</t>
    <phoneticPr fontId="1"/>
  </si>
  <si>
    <t>xy</t>
    <phoneticPr fontId="1"/>
  </si>
  <si>
    <t>b</t>
    <phoneticPr fontId="1"/>
  </si>
  <si>
    <t>a</t>
    <phoneticPr fontId="1"/>
  </si>
  <si>
    <t>予測値</t>
    <rPh sb="0" eb="3">
      <t>ヨソクチ</t>
    </rPh>
    <phoneticPr fontId="1"/>
  </si>
  <si>
    <t>残差</t>
    <rPh sb="0" eb="2">
      <t>ザンサ</t>
    </rPh>
    <phoneticPr fontId="1"/>
  </si>
  <si>
    <t>決定係数</t>
    <rPh sb="0" eb="2">
      <t>ケッテイ</t>
    </rPh>
    <rPh sb="2" eb="4">
      <t>ケイスウ</t>
    </rPh>
    <phoneticPr fontId="1"/>
  </si>
  <si>
    <t>相関係数</t>
    <rPh sb="0" eb="2">
      <t>ソウカン</t>
    </rPh>
    <rPh sb="2" eb="4">
      <t>ケイスウ</t>
    </rPh>
    <phoneticPr fontId="1"/>
  </si>
  <si>
    <t>残差2乗</t>
    <rPh sb="0" eb="2">
      <t>ザンサ</t>
    </rPh>
    <rPh sb="3" eb="4">
      <t>ジョウ</t>
    </rPh>
    <phoneticPr fontId="1"/>
  </si>
  <si>
    <t>s^2</t>
    <phoneticPr fontId="1"/>
  </si>
  <si>
    <t>bのt値</t>
    <rPh sb="3" eb="4">
      <t>チ</t>
    </rPh>
    <phoneticPr fontId="1"/>
  </si>
  <si>
    <t>aのt値</t>
    <rPh sb="3" eb="4">
      <t>チ</t>
    </rPh>
    <phoneticPr fontId="1"/>
  </si>
  <si>
    <t>t0.95</t>
    <phoneticPr fontId="1"/>
  </si>
  <si>
    <t>概要</t>
  </si>
  <si>
    <t>回帰統計</t>
  </si>
  <si>
    <t>重相関 R</t>
  </si>
  <si>
    <t>重決定 R2</t>
  </si>
  <si>
    <t>補正 R2</t>
  </si>
  <si>
    <t>標準誤差</t>
  </si>
  <si>
    <t>観測数</t>
  </si>
  <si>
    <t>分散分析表</t>
  </si>
  <si>
    <t>回帰</t>
  </si>
  <si>
    <t>残差</t>
  </si>
  <si>
    <t>合計</t>
  </si>
  <si>
    <t>切片</t>
  </si>
  <si>
    <t>自由度</t>
  </si>
  <si>
    <t>変動</t>
  </si>
  <si>
    <t>分散</t>
  </si>
  <si>
    <t>観測された分散比</t>
  </si>
  <si>
    <t>有意 F</t>
  </si>
  <si>
    <t>係数</t>
  </si>
  <si>
    <t xml:space="preserve">t </t>
  </si>
  <si>
    <t>P-値</t>
  </si>
  <si>
    <t>下限 95%</t>
  </si>
  <si>
    <t>上限 95%</t>
  </si>
  <si>
    <t>下限 95.0%</t>
  </si>
  <si>
    <t>上限 95.0%</t>
  </si>
  <si>
    <t>X 値 1</t>
  </si>
  <si>
    <t>残差出力</t>
  </si>
  <si>
    <t>観測値</t>
  </si>
  <si>
    <t>予測値: Y</t>
  </si>
  <si>
    <t>標準残差</t>
  </si>
</sst>
</file>

<file path=xl/styles.xml><?xml version="1.0" encoding="utf-8"?>
<styleSheet xmlns="http://schemas.openxmlformats.org/spreadsheetml/2006/main">
  <fonts count="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Continuous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en-US" altLang="en-US"/>
              <a:t>X </a:t>
            </a:r>
            <a:r>
              <a:rPr lang="ja-JP" altLang="en-US"/>
              <a:t>値 </a:t>
            </a:r>
            <a:r>
              <a:rPr lang="en-US" altLang="ja-JP"/>
              <a:t>1 </a:t>
            </a:r>
            <a:r>
              <a:rPr lang="ja-JP" altLang="en-US"/>
              <a:t>残差グラフ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spPr>
            <a:ln w="28575">
              <a:noFill/>
            </a:ln>
          </c:spPr>
          <c:xVal>
            <c:numRef>
              <c:f>Sheet1!$C$2:$C$11</c:f>
              <c:numCache>
                <c:formatCode>General</c:formatCode>
                <c:ptCount val="10"/>
                <c:pt idx="0">
                  <c:v>266</c:v>
                </c:pt>
                <c:pt idx="1">
                  <c:v>279.39999999999998</c:v>
                </c:pt>
                <c:pt idx="2">
                  <c:v>291.10000000000002</c:v>
                </c:pt>
                <c:pt idx="3">
                  <c:v>295.60000000000002</c:v>
                </c:pt>
                <c:pt idx="4">
                  <c:v>297.8</c:v>
                </c:pt>
                <c:pt idx="5">
                  <c:v>302.2</c:v>
                </c:pt>
                <c:pt idx="6">
                  <c:v>305</c:v>
                </c:pt>
                <c:pt idx="7">
                  <c:v>305.5</c:v>
                </c:pt>
                <c:pt idx="8">
                  <c:v>309.10000000000002</c:v>
                </c:pt>
                <c:pt idx="9">
                  <c:v>311.7</c:v>
                </c:pt>
              </c:numCache>
            </c:numRef>
          </c:xVal>
          <c:yVal>
            <c:numRef>
              <c:f>Sheet4!$C$25:$C$34</c:f>
              <c:numCache>
                <c:formatCode>General</c:formatCode>
                <c:ptCount val="10"/>
                <c:pt idx="0">
                  <c:v>4.4595704862910281</c:v>
                </c:pt>
                <c:pt idx="1">
                  <c:v>0.19627963209529753</c:v>
                </c:pt>
                <c:pt idx="2">
                  <c:v>-5.5686832779114752</c:v>
                </c:pt>
                <c:pt idx="3">
                  <c:v>-4.6936690125294831</c:v>
                </c:pt>
                <c:pt idx="4">
                  <c:v>-3.7503287050093377</c:v>
                </c:pt>
                <c:pt idx="5">
                  <c:v>-1.6636480899691151</c:v>
                </c:pt>
                <c:pt idx="6">
                  <c:v>-9.030588039814802E-2</c:v>
                </c:pt>
                <c:pt idx="7">
                  <c:v>5.9513623713110064</c:v>
                </c:pt>
                <c:pt idx="8">
                  <c:v>4.5313737836165728</c:v>
                </c:pt>
                <c:pt idx="9">
                  <c:v>0.62804869250402362</c:v>
                </c:pt>
              </c:numCache>
            </c:numRef>
          </c:yVal>
        </c:ser>
        <c:axId val="131149824"/>
        <c:axId val="124318464"/>
      </c:scatterChart>
      <c:valAx>
        <c:axId val="1311498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en-US"/>
                  <a:t>X </a:t>
                </a:r>
                <a:r>
                  <a:rPr lang="ja-JP" altLang="en-US"/>
                  <a:t>値 </a:t>
                </a:r>
                <a:r>
                  <a:rPr lang="en-US" altLang="ja-JP"/>
                  <a:t>1</a:t>
                </a:r>
              </a:p>
            </c:rich>
          </c:tx>
          <c:layout/>
        </c:title>
        <c:numFmt formatCode="General" sourceLinked="1"/>
        <c:tickLblPos val="nextTo"/>
        <c:crossAx val="124318464"/>
        <c:crosses val="autoZero"/>
        <c:crossBetween val="midCat"/>
      </c:valAx>
      <c:valAx>
        <c:axId val="124318464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残差</a:t>
                </a:r>
              </a:p>
            </c:rich>
          </c:tx>
          <c:layout/>
        </c:title>
        <c:numFmt formatCode="General" sourceLinked="1"/>
        <c:tickLblPos val="nextTo"/>
        <c:crossAx val="131149824"/>
        <c:crosses val="autoZero"/>
        <c:crossBetween val="midCat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en-US" altLang="en-US"/>
              <a:t>X </a:t>
            </a:r>
            <a:r>
              <a:rPr lang="ja-JP" altLang="en-US"/>
              <a:t>値 </a:t>
            </a:r>
            <a:r>
              <a:rPr lang="en-US" altLang="ja-JP"/>
              <a:t>1 </a:t>
            </a:r>
            <a:r>
              <a:rPr lang="ja-JP" altLang="en-US"/>
              <a:t>観測値グラフ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v>Y</c:v>
          </c:tx>
          <c:spPr>
            <a:ln w="28575">
              <a:noFill/>
            </a:ln>
          </c:spPr>
          <c:xVal>
            <c:numRef>
              <c:f>Sheet1!$C$2:$C$11</c:f>
              <c:numCache>
                <c:formatCode>General</c:formatCode>
                <c:ptCount val="10"/>
                <c:pt idx="0">
                  <c:v>266</c:v>
                </c:pt>
                <c:pt idx="1">
                  <c:v>279.39999999999998</c:v>
                </c:pt>
                <c:pt idx="2">
                  <c:v>291.10000000000002</c:v>
                </c:pt>
                <c:pt idx="3">
                  <c:v>295.60000000000002</c:v>
                </c:pt>
                <c:pt idx="4">
                  <c:v>297.8</c:v>
                </c:pt>
                <c:pt idx="5">
                  <c:v>302.2</c:v>
                </c:pt>
                <c:pt idx="6">
                  <c:v>305</c:v>
                </c:pt>
                <c:pt idx="7">
                  <c:v>305.5</c:v>
                </c:pt>
                <c:pt idx="8">
                  <c:v>309.10000000000002</c:v>
                </c:pt>
                <c:pt idx="9">
                  <c:v>311.7</c:v>
                </c:pt>
              </c:numCache>
            </c:numRef>
          </c:xVal>
          <c:yVal>
            <c:numRef>
              <c:f>Sheet1!$B$2:$B$11</c:f>
              <c:numCache>
                <c:formatCode>General</c:formatCode>
                <c:ptCount val="10"/>
                <c:pt idx="0">
                  <c:v>233</c:v>
                </c:pt>
                <c:pt idx="1">
                  <c:v>243.7</c:v>
                </c:pt>
                <c:pt idx="2">
                  <c:v>251</c:v>
                </c:pt>
                <c:pt idx="3">
                  <c:v>256.89999999999998</c:v>
                </c:pt>
                <c:pt idx="4">
                  <c:v>260.3</c:v>
                </c:pt>
                <c:pt idx="5">
                  <c:v>267.3</c:v>
                </c:pt>
                <c:pt idx="6">
                  <c:v>272</c:v>
                </c:pt>
                <c:pt idx="7">
                  <c:v>278.60000000000002</c:v>
                </c:pt>
                <c:pt idx="8">
                  <c:v>281.2</c:v>
                </c:pt>
                <c:pt idx="9">
                  <c:v>280.2</c:v>
                </c:pt>
              </c:numCache>
            </c:numRef>
          </c:yVal>
        </c:ser>
        <c:ser>
          <c:idx val="1"/>
          <c:order val="1"/>
          <c:tx>
            <c:v>予測値: Y</c:v>
          </c:tx>
          <c:spPr>
            <a:ln w="28575">
              <a:noFill/>
            </a:ln>
          </c:spPr>
          <c:xVal>
            <c:numRef>
              <c:f>Sheet1!$C$2:$C$11</c:f>
              <c:numCache>
                <c:formatCode>General</c:formatCode>
                <c:ptCount val="10"/>
                <c:pt idx="0">
                  <c:v>266</c:v>
                </c:pt>
                <c:pt idx="1">
                  <c:v>279.39999999999998</c:v>
                </c:pt>
                <c:pt idx="2">
                  <c:v>291.10000000000002</c:v>
                </c:pt>
                <c:pt idx="3">
                  <c:v>295.60000000000002</c:v>
                </c:pt>
                <c:pt idx="4">
                  <c:v>297.8</c:v>
                </c:pt>
                <c:pt idx="5">
                  <c:v>302.2</c:v>
                </c:pt>
                <c:pt idx="6">
                  <c:v>305</c:v>
                </c:pt>
                <c:pt idx="7">
                  <c:v>305.5</c:v>
                </c:pt>
                <c:pt idx="8">
                  <c:v>309.10000000000002</c:v>
                </c:pt>
                <c:pt idx="9">
                  <c:v>311.7</c:v>
                </c:pt>
              </c:numCache>
            </c:numRef>
          </c:xVal>
          <c:yVal>
            <c:numRef>
              <c:f>Sheet4!$B$25:$B$34</c:f>
              <c:numCache>
                <c:formatCode>General</c:formatCode>
                <c:ptCount val="10"/>
                <c:pt idx="0">
                  <c:v>228.54042951370897</c:v>
                </c:pt>
                <c:pt idx="1">
                  <c:v>243.50372036790469</c:v>
                </c:pt>
                <c:pt idx="2">
                  <c:v>256.56868327791148</c:v>
                </c:pt>
                <c:pt idx="3">
                  <c:v>261.59366901252946</c:v>
                </c:pt>
                <c:pt idx="4">
                  <c:v>264.05032870500935</c:v>
                </c:pt>
                <c:pt idx="5">
                  <c:v>268.96364808996913</c:v>
                </c:pt>
                <c:pt idx="6">
                  <c:v>272.09030588039815</c:v>
                </c:pt>
                <c:pt idx="7">
                  <c:v>272.64863762868902</c:v>
                </c:pt>
                <c:pt idx="8">
                  <c:v>276.66862621638342</c:v>
                </c:pt>
                <c:pt idx="9">
                  <c:v>279.57195130749597</c:v>
                </c:pt>
              </c:numCache>
            </c:numRef>
          </c:yVal>
        </c:ser>
        <c:axId val="131548672"/>
        <c:axId val="131168896"/>
      </c:scatterChart>
      <c:valAx>
        <c:axId val="1315486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en-US"/>
                  <a:t>X </a:t>
                </a:r>
                <a:r>
                  <a:rPr lang="ja-JP" altLang="en-US"/>
                  <a:t>値 </a:t>
                </a:r>
                <a:r>
                  <a:rPr lang="en-US" altLang="ja-JP"/>
                  <a:t>1</a:t>
                </a:r>
              </a:p>
            </c:rich>
          </c:tx>
          <c:layout/>
        </c:title>
        <c:numFmt formatCode="General" sourceLinked="1"/>
        <c:tickLblPos val="nextTo"/>
        <c:crossAx val="131168896"/>
        <c:crosses val="autoZero"/>
        <c:crossBetween val="midCat"/>
      </c:valAx>
      <c:valAx>
        <c:axId val="1311688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en-US"/>
                  <a:t>Y</a:t>
                </a:r>
              </a:p>
            </c:rich>
          </c:tx>
          <c:layout/>
        </c:title>
        <c:numFmt formatCode="General" sourceLinked="1"/>
        <c:tickLblPos val="nextTo"/>
        <c:crossAx val="13154867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 altLang="en-US"/>
              <a:t>家計消費支出と家計可処分所得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Sheet1!$C$2:$C$11</c:f>
              <c:numCache>
                <c:formatCode>General</c:formatCode>
                <c:ptCount val="10"/>
                <c:pt idx="0">
                  <c:v>266</c:v>
                </c:pt>
                <c:pt idx="1">
                  <c:v>279.39999999999998</c:v>
                </c:pt>
                <c:pt idx="2">
                  <c:v>291.10000000000002</c:v>
                </c:pt>
                <c:pt idx="3">
                  <c:v>295.60000000000002</c:v>
                </c:pt>
                <c:pt idx="4">
                  <c:v>297.8</c:v>
                </c:pt>
                <c:pt idx="5">
                  <c:v>302.2</c:v>
                </c:pt>
                <c:pt idx="6">
                  <c:v>305</c:v>
                </c:pt>
                <c:pt idx="7">
                  <c:v>305.5</c:v>
                </c:pt>
                <c:pt idx="8">
                  <c:v>309.10000000000002</c:v>
                </c:pt>
                <c:pt idx="9">
                  <c:v>311.7</c:v>
                </c:pt>
              </c:numCache>
            </c:numRef>
          </c:xVal>
          <c:yVal>
            <c:numRef>
              <c:f>Sheet1!$B$2:$B$11</c:f>
              <c:numCache>
                <c:formatCode>General</c:formatCode>
                <c:ptCount val="10"/>
                <c:pt idx="0">
                  <c:v>233</c:v>
                </c:pt>
                <c:pt idx="1">
                  <c:v>243.7</c:v>
                </c:pt>
                <c:pt idx="2">
                  <c:v>251</c:v>
                </c:pt>
                <c:pt idx="3">
                  <c:v>256.89999999999998</c:v>
                </c:pt>
                <c:pt idx="4">
                  <c:v>260.3</c:v>
                </c:pt>
                <c:pt idx="5">
                  <c:v>267.3</c:v>
                </c:pt>
                <c:pt idx="6">
                  <c:v>272</c:v>
                </c:pt>
                <c:pt idx="7">
                  <c:v>278.60000000000002</c:v>
                </c:pt>
                <c:pt idx="8">
                  <c:v>281.2</c:v>
                </c:pt>
                <c:pt idx="9">
                  <c:v>280.2</c:v>
                </c:pt>
              </c:numCache>
            </c:numRef>
          </c:yVal>
        </c:ser>
        <c:ser>
          <c:idx val="1"/>
          <c:order val="1"/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Sheet1!$C$2:$C$11</c:f>
              <c:numCache>
                <c:formatCode>General</c:formatCode>
                <c:ptCount val="10"/>
                <c:pt idx="0">
                  <c:v>266</c:v>
                </c:pt>
                <c:pt idx="1">
                  <c:v>279.39999999999998</c:v>
                </c:pt>
                <c:pt idx="2">
                  <c:v>291.10000000000002</c:v>
                </c:pt>
                <c:pt idx="3">
                  <c:v>295.60000000000002</c:v>
                </c:pt>
                <c:pt idx="4">
                  <c:v>297.8</c:v>
                </c:pt>
                <c:pt idx="5">
                  <c:v>302.2</c:v>
                </c:pt>
                <c:pt idx="6">
                  <c:v>305</c:v>
                </c:pt>
                <c:pt idx="7">
                  <c:v>305.5</c:v>
                </c:pt>
                <c:pt idx="8">
                  <c:v>309.10000000000002</c:v>
                </c:pt>
                <c:pt idx="9">
                  <c:v>311.7</c:v>
                </c:pt>
              </c:numCache>
            </c:numRef>
          </c:xVal>
          <c:yVal>
            <c:numRef>
              <c:f>Sheet1!$I$2:$I$11</c:f>
              <c:numCache>
                <c:formatCode>General</c:formatCode>
                <c:ptCount val="10"/>
                <c:pt idx="0">
                  <c:v>228.540429513709</c:v>
                </c:pt>
                <c:pt idx="1">
                  <c:v>243.50372036790469</c:v>
                </c:pt>
                <c:pt idx="2">
                  <c:v>256.56868327791153</c:v>
                </c:pt>
                <c:pt idx="3">
                  <c:v>261.59366901252952</c:v>
                </c:pt>
                <c:pt idx="4">
                  <c:v>264.05032870500941</c:v>
                </c:pt>
                <c:pt idx="5">
                  <c:v>268.96364808996918</c:v>
                </c:pt>
                <c:pt idx="6">
                  <c:v>272.09030588039815</c:v>
                </c:pt>
                <c:pt idx="7">
                  <c:v>272.64863762868902</c:v>
                </c:pt>
                <c:pt idx="8">
                  <c:v>276.66862621638342</c:v>
                </c:pt>
                <c:pt idx="9">
                  <c:v>279.57195130749602</c:v>
                </c:pt>
              </c:numCache>
            </c:numRef>
          </c:yVal>
        </c:ser>
        <c:axId val="70935680"/>
        <c:axId val="70937984"/>
      </c:scatterChart>
      <c:valAx>
        <c:axId val="709356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家計可処分所得</a:t>
                </a:r>
                <a:r>
                  <a:rPr lang="en-US" altLang="ja-JP"/>
                  <a:t>(YD)</a:t>
                </a:r>
                <a:endParaRPr lang="ja-JP" altLang="en-US"/>
              </a:p>
            </c:rich>
          </c:tx>
          <c:layout/>
        </c:title>
        <c:numFmt formatCode="General" sourceLinked="1"/>
        <c:majorTickMark val="none"/>
        <c:tickLblPos val="nextTo"/>
        <c:crossAx val="70937984"/>
        <c:crosses val="autoZero"/>
        <c:crossBetween val="midCat"/>
      </c:valAx>
      <c:valAx>
        <c:axId val="70937984"/>
        <c:scaling>
          <c:orientation val="minMax"/>
          <c:max val="290"/>
          <c:min val="22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家計消費支出</a:t>
                </a:r>
                <a:r>
                  <a:rPr lang="en-US" altLang="ja-JP"/>
                  <a:t>(C)</a:t>
                </a:r>
                <a:endParaRPr lang="ja-JP" altLang="en-US"/>
              </a:p>
            </c:rich>
          </c:tx>
          <c:layout/>
        </c:title>
        <c:numFmt formatCode="General" sourceLinked="1"/>
        <c:majorTickMark val="none"/>
        <c:tickLblPos val="nextTo"/>
        <c:crossAx val="70935680"/>
        <c:crosses val="autoZero"/>
        <c:crossBetween val="midCat"/>
        <c:majorUnit val="10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 altLang="en-US"/>
              <a:t>残差プロット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Sheet1!$A$2:$A$11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Sheet1!$J$2:$J$11</c:f>
              <c:numCache>
                <c:formatCode>General</c:formatCode>
                <c:ptCount val="10"/>
                <c:pt idx="0">
                  <c:v>4.4595704862909997</c:v>
                </c:pt>
                <c:pt idx="1">
                  <c:v>0.19627963209529753</c:v>
                </c:pt>
                <c:pt idx="2">
                  <c:v>-5.5686832779115321</c:v>
                </c:pt>
                <c:pt idx="3">
                  <c:v>-4.6936690125295399</c:v>
                </c:pt>
                <c:pt idx="4">
                  <c:v>-3.7503287050093945</c:v>
                </c:pt>
                <c:pt idx="5">
                  <c:v>-1.6636480899691719</c:v>
                </c:pt>
                <c:pt idx="6">
                  <c:v>-9.030588039814802E-2</c:v>
                </c:pt>
                <c:pt idx="7">
                  <c:v>5.9513623713110064</c:v>
                </c:pt>
                <c:pt idx="8">
                  <c:v>4.5313737836165728</c:v>
                </c:pt>
                <c:pt idx="9">
                  <c:v>0.62804869250396678</c:v>
                </c:pt>
              </c:numCache>
            </c:numRef>
          </c:yVal>
        </c:ser>
        <c:axId val="70929408"/>
        <c:axId val="70960256"/>
      </c:scatterChart>
      <c:valAx>
        <c:axId val="709294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年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70960256"/>
        <c:crosses val="autoZero"/>
        <c:crossBetween val="midCat"/>
      </c:valAx>
      <c:valAx>
        <c:axId val="70960256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残差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70929408"/>
        <c:crosses val="autoZero"/>
        <c:crossBetween val="midCat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1</xdr:rowOff>
    </xdr:from>
    <xdr:to>
      <xdr:col>15</xdr:col>
      <xdr:colOff>0</xdr:colOff>
      <xdr:row>10</xdr:row>
      <xdr:rowOff>1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161925</xdr:colOff>
      <xdr:row>10</xdr:row>
      <xdr:rowOff>19050</xdr:rowOff>
    </xdr:from>
    <xdr:to>
      <xdr:col>15</xdr:col>
      <xdr:colOff>161925</xdr:colOff>
      <xdr:row>20</xdr:row>
      <xdr:rowOff>9525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17</xdr:row>
      <xdr:rowOff>57150</xdr:rowOff>
    </xdr:from>
    <xdr:to>
      <xdr:col>12</xdr:col>
      <xdr:colOff>38100</xdr:colOff>
      <xdr:row>33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152400</xdr:colOff>
      <xdr:row>34</xdr:row>
      <xdr:rowOff>38100</xdr:rowOff>
    </xdr:from>
    <xdr:to>
      <xdr:col>11</xdr:col>
      <xdr:colOff>609600</xdr:colOff>
      <xdr:row>50</xdr:row>
      <xdr:rowOff>38100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4"/>
  <sheetViews>
    <sheetView tabSelected="1" workbookViewId="0">
      <selection activeCell="F36" sqref="F36"/>
    </sheetView>
  </sheetViews>
  <sheetFormatPr defaultRowHeight="13.5"/>
  <sheetData>
    <row r="1" spans="1:9">
      <c r="A1" t="s">
        <v>20</v>
      </c>
    </row>
    <row r="2" spans="1:9" ht="14.25" thickBot="1"/>
    <row r="3" spans="1:9">
      <c r="A3" s="4" t="s">
        <v>21</v>
      </c>
      <c r="B3" s="4"/>
    </row>
    <row r="4" spans="1:9">
      <c r="A4" s="1" t="s">
        <v>22</v>
      </c>
      <c r="B4" s="1">
        <v>0.96942952245214231</v>
      </c>
    </row>
    <row r="5" spans="1:9">
      <c r="A5" s="1" t="s">
        <v>23</v>
      </c>
      <c r="B5" s="1">
        <v>0.9397935990017886</v>
      </c>
    </row>
    <row r="6" spans="1:9">
      <c r="A6" s="1" t="s">
        <v>24</v>
      </c>
      <c r="B6" s="1">
        <v>0.93226779887701217</v>
      </c>
    </row>
    <row r="7" spans="1:9">
      <c r="A7" s="1" t="s">
        <v>25</v>
      </c>
      <c r="B7" s="1">
        <v>4.2742603158560408</v>
      </c>
    </row>
    <row r="8" spans="1:9" ht="14.25" thickBot="1">
      <c r="A8" s="2" t="s">
        <v>26</v>
      </c>
      <c r="B8" s="2">
        <v>10</v>
      </c>
    </row>
    <row r="10" spans="1:9" ht="14.25" thickBot="1">
      <c r="A10" t="s">
        <v>27</v>
      </c>
    </row>
    <row r="11" spans="1:9">
      <c r="A11" s="3"/>
      <c r="B11" s="3" t="s">
        <v>32</v>
      </c>
      <c r="C11" s="3" t="s">
        <v>33</v>
      </c>
      <c r="D11" s="3" t="s">
        <v>34</v>
      </c>
      <c r="E11" s="3" t="s">
        <v>35</v>
      </c>
      <c r="F11" s="3" t="s">
        <v>36</v>
      </c>
    </row>
    <row r="12" spans="1:9">
      <c r="A12" s="1" t="s">
        <v>28</v>
      </c>
      <c r="B12" s="1">
        <v>1</v>
      </c>
      <c r="C12" s="1">
        <v>2281.4015900183867</v>
      </c>
      <c r="D12" s="1">
        <v>2281.4015900183867</v>
      </c>
      <c r="E12" s="1">
        <v>124.87623686786488</v>
      </c>
      <c r="F12" s="1">
        <v>3.6826899607353766E-6</v>
      </c>
    </row>
    <row r="13" spans="1:9">
      <c r="A13" s="1" t="s">
        <v>29</v>
      </c>
      <c r="B13" s="1">
        <v>8</v>
      </c>
      <c r="C13" s="1">
        <v>146.15440998161424</v>
      </c>
      <c r="D13" s="1">
        <v>18.26930124770178</v>
      </c>
      <c r="E13" s="1"/>
      <c r="F13" s="1"/>
    </row>
    <row r="14" spans="1:9" ht="14.25" thickBot="1">
      <c r="A14" s="2" t="s">
        <v>30</v>
      </c>
      <c r="B14" s="2">
        <v>9</v>
      </c>
      <c r="C14" s="2">
        <v>2427.5560000000009</v>
      </c>
      <c r="D14" s="2"/>
      <c r="E14" s="2"/>
      <c r="F14" s="2"/>
    </row>
    <row r="15" spans="1:9" ht="14.25" thickBot="1"/>
    <row r="16" spans="1:9">
      <c r="A16" s="3"/>
      <c r="B16" s="3" t="s">
        <v>37</v>
      </c>
      <c r="C16" s="3" t="s">
        <v>25</v>
      </c>
      <c r="D16" s="3" t="s">
        <v>38</v>
      </c>
      <c r="E16" s="3" t="s">
        <v>39</v>
      </c>
      <c r="F16" s="3" t="s">
        <v>40</v>
      </c>
      <c r="G16" s="3" t="s">
        <v>41</v>
      </c>
      <c r="H16" s="3" t="s">
        <v>42</v>
      </c>
      <c r="I16" s="3" t="s">
        <v>43</v>
      </c>
    </row>
    <row r="17" spans="1:9">
      <c r="A17" s="1" t="s">
        <v>31</v>
      </c>
      <c r="B17" s="1">
        <v>-68.492060577042707</v>
      </c>
      <c r="C17" s="1">
        <v>29.643169172240206</v>
      </c>
      <c r="D17" s="1">
        <v>-2.3105512160009911</v>
      </c>
      <c r="E17" s="1">
        <v>4.9646346546333535E-2</v>
      </c>
      <c r="F17" s="1">
        <v>-136.84933121231359</v>
      </c>
      <c r="G17" s="1">
        <v>-0.13478994177181944</v>
      </c>
      <c r="H17" s="1">
        <v>-136.84933121231359</v>
      </c>
      <c r="I17" s="1">
        <v>-0.13478994177181944</v>
      </c>
    </row>
    <row r="18" spans="1:9" ht="14.25" thickBot="1">
      <c r="A18" s="2" t="s">
        <v>44</v>
      </c>
      <c r="B18" s="2">
        <v>1.1166634965817732</v>
      </c>
      <c r="C18" s="2">
        <v>9.9926900769831781E-2</v>
      </c>
      <c r="D18" s="2">
        <v>11.174803661266928</v>
      </c>
      <c r="E18" s="2">
        <v>3.6826899607353901E-6</v>
      </c>
      <c r="F18" s="2">
        <v>0.88623165037877039</v>
      </c>
      <c r="G18" s="2">
        <v>1.3470953427847761</v>
      </c>
      <c r="H18" s="2">
        <v>0.88623165037877039</v>
      </c>
      <c r="I18" s="2">
        <v>1.3470953427847761</v>
      </c>
    </row>
    <row r="22" spans="1:9">
      <c r="A22" t="s">
        <v>45</v>
      </c>
    </row>
    <row r="23" spans="1:9" ht="14.25" thickBot="1"/>
    <row r="24" spans="1:9">
      <c r="A24" s="3" t="s">
        <v>46</v>
      </c>
      <c r="B24" s="3" t="s">
        <v>47</v>
      </c>
      <c r="C24" s="3" t="s">
        <v>29</v>
      </c>
      <c r="D24" s="3" t="s">
        <v>48</v>
      </c>
    </row>
    <row r="25" spans="1:9">
      <c r="A25" s="1">
        <v>1</v>
      </c>
      <c r="B25" s="1">
        <v>228.54042951370897</v>
      </c>
      <c r="C25" s="1">
        <v>4.4595704862910281</v>
      </c>
      <c r="D25" s="1">
        <v>1.1066449978506618</v>
      </c>
    </row>
    <row r="26" spans="1:9">
      <c r="A26" s="1">
        <v>2</v>
      </c>
      <c r="B26" s="1">
        <v>243.50372036790469</v>
      </c>
      <c r="C26" s="1">
        <v>0.19627963209529753</v>
      </c>
      <c r="D26" s="1">
        <v>4.8706904332143822E-2</v>
      </c>
    </row>
    <row r="27" spans="1:9">
      <c r="A27" s="1">
        <v>3</v>
      </c>
      <c r="B27" s="1">
        <v>256.56868327791148</v>
      </c>
      <c r="C27" s="1">
        <v>-5.5686832779114752</v>
      </c>
      <c r="D27" s="1">
        <v>-1.3818719791646763</v>
      </c>
    </row>
    <row r="28" spans="1:9">
      <c r="A28" s="1">
        <v>4</v>
      </c>
      <c r="B28" s="1">
        <v>261.59366901252946</v>
      </c>
      <c r="C28" s="1">
        <v>-4.6936690125294831</v>
      </c>
      <c r="D28" s="1">
        <v>-1.164736682658061</v>
      </c>
    </row>
    <row r="29" spans="1:9">
      <c r="A29" s="1">
        <v>5</v>
      </c>
      <c r="B29" s="1">
        <v>264.05032870500935</v>
      </c>
      <c r="C29" s="1">
        <v>-3.7503287050093377</v>
      </c>
      <c r="D29" s="1">
        <v>-0.93064623924042389</v>
      </c>
    </row>
    <row r="30" spans="1:9">
      <c r="A30" s="1">
        <v>6</v>
      </c>
      <c r="B30" s="1">
        <v>268.96364808996913</v>
      </c>
      <c r="C30" s="1">
        <v>-1.6636480899691151</v>
      </c>
      <c r="D30" s="1">
        <v>-0.41283523662372318</v>
      </c>
    </row>
    <row r="31" spans="1:9">
      <c r="A31" s="1">
        <v>7</v>
      </c>
      <c r="B31" s="1">
        <v>272.09030588039815</v>
      </c>
      <c r="C31" s="1">
        <v>-9.030588039814802E-2</v>
      </c>
      <c r="D31" s="1">
        <v>-2.2409456499526411E-2</v>
      </c>
    </row>
    <row r="32" spans="1:9">
      <c r="A32" s="1">
        <v>8</v>
      </c>
      <c r="B32" s="1">
        <v>272.64863762868902</v>
      </c>
      <c r="C32" s="1">
        <v>5.9513623713110064</v>
      </c>
      <c r="D32" s="1">
        <v>1.4768340177274593</v>
      </c>
    </row>
    <row r="33" spans="1:4">
      <c r="A33" s="1">
        <v>9</v>
      </c>
      <c r="B33" s="1">
        <v>276.66862621638342</v>
      </c>
      <c r="C33" s="1">
        <v>4.5313737836165728</v>
      </c>
      <c r="D33" s="1">
        <v>1.1244630276494427</v>
      </c>
    </row>
    <row r="34" spans="1:4" ht="14.25" thickBot="1">
      <c r="A34" s="2">
        <v>10</v>
      </c>
      <c r="B34" s="2">
        <v>279.57195130749597</v>
      </c>
      <c r="C34" s="2">
        <v>0.62804869250402362</v>
      </c>
      <c r="D34" s="2">
        <v>0.15585064662679474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8"/>
  <sheetViews>
    <sheetView workbookViewId="0">
      <selection activeCell="C2" sqref="C2:C11"/>
    </sheetView>
  </sheetViews>
  <sheetFormatPr defaultRowHeight="13.5"/>
  <sheetData>
    <row r="1" spans="1:11">
      <c r="A1" t="s">
        <v>0</v>
      </c>
      <c r="B1" t="s">
        <v>1</v>
      </c>
      <c r="C1" t="s">
        <v>2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11</v>
      </c>
      <c r="J1" t="s">
        <v>12</v>
      </c>
      <c r="K1" t="s">
        <v>15</v>
      </c>
    </row>
    <row r="2" spans="1:11">
      <c r="A2">
        <v>1</v>
      </c>
      <c r="B2">
        <v>233</v>
      </c>
      <c r="C2">
        <v>266</v>
      </c>
      <c r="D2">
        <f>B2-B$13</f>
        <v>-29.419999999999959</v>
      </c>
      <c r="E2">
        <f>C2-C$13</f>
        <v>-30.339999999999975</v>
      </c>
      <c r="F2">
        <f>D2^2</f>
        <v>865.53639999999757</v>
      </c>
      <c r="G2">
        <f>E2^2</f>
        <v>920.51559999999847</v>
      </c>
      <c r="H2">
        <f>D2*E2</f>
        <v>892.60279999999807</v>
      </c>
      <c r="I2">
        <f>$C$16+$C$15*C2</f>
        <v>228.540429513709</v>
      </c>
      <c r="J2">
        <f>B2-I2</f>
        <v>4.4595704862909997</v>
      </c>
      <c r="K2">
        <f>J2^2</f>
        <v>19.887768922197743</v>
      </c>
    </row>
    <row r="3" spans="1:11">
      <c r="A3">
        <v>2</v>
      </c>
      <c r="B3">
        <v>243.7</v>
      </c>
      <c r="C3">
        <v>279.39999999999998</v>
      </c>
      <c r="D3">
        <f t="shared" ref="D3:D11" si="0">B3-B$13</f>
        <v>-18.71999999999997</v>
      </c>
      <c r="E3">
        <f t="shared" ref="E3:E11" si="1">C3-C$13</f>
        <v>-16.939999999999998</v>
      </c>
      <c r="F3">
        <f t="shared" ref="F3:F11" si="2">D3^2</f>
        <v>350.43839999999892</v>
      </c>
      <c r="G3">
        <f t="shared" ref="G3:G11" si="3">E3^2</f>
        <v>286.96359999999993</v>
      </c>
      <c r="H3">
        <f t="shared" ref="H3:H11" si="4">D3*E3</f>
        <v>317.11679999999944</v>
      </c>
      <c r="I3">
        <f t="shared" ref="I3:I11" si="5">$C$16+$C$15*C3</f>
        <v>243.50372036790469</v>
      </c>
      <c r="J3">
        <f t="shared" ref="J3:J11" si="6">B3-I3</f>
        <v>0.19627963209529753</v>
      </c>
      <c r="K3">
        <f t="shared" ref="K3:K11" si="7">J3^2</f>
        <v>3.8525693975465354E-2</v>
      </c>
    </row>
    <row r="4" spans="1:11">
      <c r="A4">
        <v>3</v>
      </c>
      <c r="B4">
        <v>251</v>
      </c>
      <c r="C4">
        <v>291.10000000000002</v>
      </c>
      <c r="D4">
        <f t="shared" si="0"/>
        <v>-11.419999999999959</v>
      </c>
      <c r="E4">
        <f t="shared" si="1"/>
        <v>-5.2399999999999523</v>
      </c>
      <c r="F4">
        <f t="shared" si="2"/>
        <v>130.41639999999907</v>
      </c>
      <c r="G4">
        <f t="shared" si="3"/>
        <v>27.457599999999498</v>
      </c>
      <c r="H4">
        <f t="shared" si="4"/>
        <v>59.840799999999241</v>
      </c>
      <c r="I4">
        <f t="shared" si="5"/>
        <v>256.56868327791153</v>
      </c>
      <c r="J4">
        <f t="shared" si="6"/>
        <v>-5.5686832779115321</v>
      </c>
      <c r="K4">
        <f t="shared" si="7"/>
        <v>31.010233449691526</v>
      </c>
    </row>
    <row r="5" spans="1:11">
      <c r="A5">
        <v>4</v>
      </c>
      <c r="B5">
        <v>256.89999999999998</v>
      </c>
      <c r="C5">
        <v>295.60000000000002</v>
      </c>
      <c r="D5">
        <f t="shared" si="0"/>
        <v>-5.5199999999999818</v>
      </c>
      <c r="E5">
        <f t="shared" si="1"/>
        <v>-0.73999999999995225</v>
      </c>
      <c r="F5">
        <f t="shared" si="2"/>
        <v>30.470399999999799</v>
      </c>
      <c r="G5">
        <f t="shared" si="3"/>
        <v>0.54759999999992937</v>
      </c>
      <c r="H5">
        <f t="shared" si="4"/>
        <v>4.0847999999997233</v>
      </c>
      <c r="I5">
        <f t="shared" si="5"/>
        <v>261.59366901252952</v>
      </c>
      <c r="J5">
        <f t="shared" si="6"/>
        <v>-4.6936690125295399</v>
      </c>
      <c r="K5">
        <f t="shared" si="7"/>
        <v>22.030528799180026</v>
      </c>
    </row>
    <row r="6" spans="1:11">
      <c r="A6">
        <v>5</v>
      </c>
      <c r="B6">
        <v>260.3</v>
      </c>
      <c r="C6">
        <v>297.8</v>
      </c>
      <c r="D6">
        <f t="shared" si="0"/>
        <v>-2.1199999999999477</v>
      </c>
      <c r="E6">
        <f t="shared" si="1"/>
        <v>1.4600000000000364</v>
      </c>
      <c r="F6">
        <f t="shared" si="2"/>
        <v>4.4943999999997786</v>
      </c>
      <c r="G6">
        <f t="shared" si="3"/>
        <v>2.1316000000001063</v>
      </c>
      <c r="H6">
        <f t="shared" si="4"/>
        <v>-3.0952000000000006</v>
      </c>
      <c r="I6">
        <f t="shared" si="5"/>
        <v>264.05032870500941</v>
      </c>
      <c r="J6">
        <f t="shared" si="6"/>
        <v>-3.7503287050093945</v>
      </c>
      <c r="K6">
        <f t="shared" si="7"/>
        <v>14.064965395617442</v>
      </c>
    </row>
    <row r="7" spans="1:11">
      <c r="A7">
        <v>6</v>
      </c>
      <c r="B7">
        <v>267.3</v>
      </c>
      <c r="C7">
        <v>302.2</v>
      </c>
      <c r="D7">
        <f t="shared" si="0"/>
        <v>4.8800000000000523</v>
      </c>
      <c r="E7">
        <f t="shared" si="1"/>
        <v>5.8600000000000136</v>
      </c>
      <c r="F7">
        <f t="shared" si="2"/>
        <v>23.814400000000511</v>
      </c>
      <c r="G7">
        <f t="shared" si="3"/>
        <v>34.339600000000161</v>
      </c>
      <c r="H7">
        <f t="shared" si="4"/>
        <v>28.596800000000371</v>
      </c>
      <c r="I7">
        <f t="shared" si="5"/>
        <v>268.96364808996918</v>
      </c>
      <c r="J7">
        <f t="shared" si="6"/>
        <v>-1.6636480899691719</v>
      </c>
      <c r="K7">
        <f t="shared" si="7"/>
        <v>2.7677249672580739</v>
      </c>
    </row>
    <row r="8" spans="1:11">
      <c r="A8">
        <v>7</v>
      </c>
      <c r="B8">
        <v>272</v>
      </c>
      <c r="C8">
        <v>305</v>
      </c>
      <c r="D8">
        <f t="shared" si="0"/>
        <v>9.5800000000000409</v>
      </c>
      <c r="E8">
        <f t="shared" si="1"/>
        <v>8.660000000000025</v>
      </c>
      <c r="F8">
        <f t="shared" si="2"/>
        <v>91.776400000000791</v>
      </c>
      <c r="G8">
        <f t="shared" si="3"/>
        <v>74.995600000000437</v>
      </c>
      <c r="H8">
        <f t="shared" si="4"/>
        <v>82.962800000000598</v>
      </c>
      <c r="I8">
        <f t="shared" si="5"/>
        <v>272.09030588039815</v>
      </c>
      <c r="J8">
        <f t="shared" si="6"/>
        <v>-9.030588039814802E-2</v>
      </c>
      <c r="K8">
        <f t="shared" si="7"/>
        <v>8.1551520344846154E-3</v>
      </c>
    </row>
    <row r="9" spans="1:11">
      <c r="A9">
        <v>8</v>
      </c>
      <c r="B9">
        <v>278.60000000000002</v>
      </c>
      <c r="C9">
        <v>305.5</v>
      </c>
      <c r="D9">
        <f t="shared" si="0"/>
        <v>16.180000000000064</v>
      </c>
      <c r="E9">
        <f t="shared" si="1"/>
        <v>9.160000000000025</v>
      </c>
      <c r="F9">
        <f t="shared" si="2"/>
        <v>261.79240000000203</v>
      </c>
      <c r="G9">
        <f t="shared" si="3"/>
        <v>83.905600000000462</v>
      </c>
      <c r="H9">
        <f t="shared" si="4"/>
        <v>148.20880000000099</v>
      </c>
      <c r="I9">
        <f t="shared" si="5"/>
        <v>272.64863762868902</v>
      </c>
      <c r="J9">
        <f t="shared" si="6"/>
        <v>5.9513623713110064</v>
      </c>
      <c r="K9">
        <f t="shared" si="7"/>
        <v>35.418714074656563</v>
      </c>
    </row>
    <row r="10" spans="1:11">
      <c r="A10">
        <v>9</v>
      </c>
      <c r="B10">
        <v>281.2</v>
      </c>
      <c r="C10">
        <v>309.10000000000002</v>
      </c>
      <c r="D10">
        <f t="shared" si="0"/>
        <v>18.78000000000003</v>
      </c>
      <c r="E10">
        <f t="shared" si="1"/>
        <v>12.760000000000048</v>
      </c>
      <c r="F10">
        <f t="shared" si="2"/>
        <v>352.68840000000114</v>
      </c>
      <c r="G10">
        <f t="shared" si="3"/>
        <v>162.81760000000122</v>
      </c>
      <c r="H10">
        <f t="shared" si="4"/>
        <v>239.63280000000128</v>
      </c>
      <c r="I10">
        <f t="shared" si="5"/>
        <v>276.66862621638342</v>
      </c>
      <c r="J10">
        <f t="shared" si="6"/>
        <v>4.5313737836165728</v>
      </c>
      <c r="K10">
        <f t="shared" si="7"/>
        <v>20.533348366847576</v>
      </c>
    </row>
    <row r="11" spans="1:11">
      <c r="A11">
        <v>10</v>
      </c>
      <c r="B11">
        <v>280.2</v>
      </c>
      <c r="C11">
        <v>311.7</v>
      </c>
      <c r="D11">
        <f t="shared" si="0"/>
        <v>17.78000000000003</v>
      </c>
      <c r="E11">
        <f t="shared" si="1"/>
        <v>15.360000000000014</v>
      </c>
      <c r="F11">
        <f t="shared" si="2"/>
        <v>316.12840000000108</v>
      </c>
      <c r="G11">
        <f t="shared" si="3"/>
        <v>235.92960000000042</v>
      </c>
      <c r="H11">
        <f t="shared" si="4"/>
        <v>273.10080000000067</v>
      </c>
      <c r="I11">
        <f t="shared" si="5"/>
        <v>279.57195130749602</v>
      </c>
      <c r="J11">
        <f t="shared" si="6"/>
        <v>0.62804869250396678</v>
      </c>
      <c r="K11">
        <f t="shared" si="7"/>
        <v>0.39444516015594222</v>
      </c>
    </row>
    <row r="13" spans="1:11">
      <c r="A13" t="s">
        <v>3</v>
      </c>
      <c r="B13">
        <f>AVERAGE(B2:B11)</f>
        <v>262.41999999999996</v>
      </c>
      <c r="C13">
        <f>AVERAGE(C2:C11)</f>
        <v>296.33999999999997</v>
      </c>
      <c r="F13">
        <f>SUM(F2:F11)</f>
        <v>2427.5560000000009</v>
      </c>
      <c r="G13">
        <f t="shared" ref="G13:H13" si="8">SUM(G2:G11)</f>
        <v>1829.6040000000007</v>
      </c>
      <c r="H13">
        <f t="shared" si="8"/>
        <v>2043.0520000000004</v>
      </c>
      <c r="K13">
        <f>SUM(K2:K11)</f>
        <v>146.15440998161483</v>
      </c>
    </row>
    <row r="15" spans="1:11">
      <c r="B15" t="s">
        <v>9</v>
      </c>
      <c r="C15">
        <f>H13/G13</f>
        <v>1.1166634965817737</v>
      </c>
      <c r="D15" t="s">
        <v>17</v>
      </c>
      <c r="E15">
        <f>C15/SQRT(K15/G13)</f>
        <v>11.174803661266909</v>
      </c>
      <c r="J15" t="s">
        <v>16</v>
      </c>
      <c r="K15">
        <f>K13/8</f>
        <v>18.269301247701854</v>
      </c>
    </row>
    <row r="16" spans="1:11">
      <c r="B16" t="s">
        <v>10</v>
      </c>
      <c r="C16">
        <f>B13-C15*C13</f>
        <v>-68.492060577042821</v>
      </c>
      <c r="D16" t="s">
        <v>18</v>
      </c>
      <c r="E16">
        <f>C16/SQRT(K15*(1/10+C13^2/G13))</f>
        <v>-2.3105512160009907</v>
      </c>
    </row>
    <row r="17" spans="2:5">
      <c r="B17" t="s">
        <v>13</v>
      </c>
      <c r="C17">
        <f>H13^2/(F13*G13)</f>
        <v>0.93979359900178838</v>
      </c>
    </row>
    <row r="18" spans="2:5">
      <c r="B18" t="s">
        <v>14</v>
      </c>
      <c r="C18">
        <f>H13/SQRT(F13*G13)</f>
        <v>0.96942952245214209</v>
      </c>
      <c r="D18" t="s">
        <v>19</v>
      </c>
      <c r="E18">
        <f>TINV(0.05,8)</f>
        <v>2.3060041332991172</v>
      </c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Sheet4</vt:lpstr>
      <vt:lpstr>Sheet1</vt:lpstr>
      <vt:lpstr>Sheet2</vt:lpstr>
      <vt:lpstr>Sheet3</vt:lpstr>
    </vt:vector>
  </TitlesOfParts>
  <Company>徳山大学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kawada</dc:creator>
  <cp:lastModifiedBy>kawada</cp:lastModifiedBy>
  <dcterms:created xsi:type="dcterms:W3CDTF">2008-10-27T06:29:56Z</dcterms:created>
  <dcterms:modified xsi:type="dcterms:W3CDTF">2008-11-17T06:45:41Z</dcterms:modified>
</cp:coreProperties>
</file>